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5464" windowWidth="14016" windowHeight="10296" activeTab="1"/>
  </bookViews>
  <sheets>
    <sheet name="Opći dio 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<sst xmlns="http://schemas.openxmlformats.org/spreadsheetml/2006/main" count="500" uniqueCount="263">
  <si>
    <t>RAČUN PRIHODA I RASHODA</t>
  </si>
  <si>
    <t>Prihodi poslovanja</t>
  </si>
  <si>
    <t>Prihodi od poreza</t>
  </si>
  <si>
    <t>Porez i prirez na dohodak</t>
  </si>
  <si>
    <t>Porez na imovinu</t>
  </si>
  <si>
    <t>Porezi na robu i usluge</t>
  </si>
  <si>
    <t>Prihodi od imovine</t>
  </si>
  <si>
    <t>Prihodi od financijske imovine</t>
  </si>
  <si>
    <t>Prihodi od nefinancijske imovine</t>
  </si>
  <si>
    <t>Prihodi po posebnim propisima</t>
  </si>
  <si>
    <t>Prihodi od prodaje nefinancijske imovine</t>
  </si>
  <si>
    <t>Prihodi od prodaje neproizvedene imovine</t>
  </si>
  <si>
    <t>Prihodi od prodaje materijalne imovine</t>
  </si>
  <si>
    <t>Prihodi od prodaje proizvedene imovine</t>
  </si>
  <si>
    <t>Prihodi od prodaje građevinskih objekata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</si>
  <si>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</si>
  <si>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</si>
  <si>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</si>
  <si>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</si>
  <si>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</si>
  <si>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</si>
  <si>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</si>
  <si>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</si>
  <si>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</si>
  <si>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</si>
  <si>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</si>
  <si>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</si>
  <si>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Subvencije</t>
  </si>
  <si>
    <t>Subvencije trg.društv.,obrtnicima,pod.</t>
  </si>
  <si>
    <t>Naknade građanima i kućanstvima</t>
  </si>
  <si>
    <t>Donacije i ostali rashodi</t>
  </si>
  <si>
    <t>Tekuće donacije</t>
  </si>
  <si>
    <t>Kazne,penali i naknade štete</t>
  </si>
  <si>
    <t>Kapitalne pomoći</t>
  </si>
  <si>
    <t>Rashodi za nabavu nefinancijske imovine</t>
  </si>
  <si>
    <t>Rashodi za nabavu neproizvedene imovine</t>
  </si>
  <si>
    <t>Matrijalna imovina-prirodna bogatstva</t>
  </si>
  <si>
    <t>Rashodi za nabavu proizv.dugot.imovine</t>
  </si>
  <si>
    <t>Građevinski objekti</t>
  </si>
  <si>
    <t>Postrojenja i oprema</t>
  </si>
  <si>
    <t>Prijevozna sredstva</t>
  </si>
  <si>
    <t>Nematerijalna proizv.imovina</t>
  </si>
  <si>
    <t>Rashodi za dodatna ulaganja na nef.imovini</t>
  </si>
  <si>
    <t>Dodatna ulaganja na građevinskim objektima</t>
  </si>
  <si>
    <t>01</t>
  </si>
  <si>
    <t>Pomoći iz proračuna</t>
  </si>
  <si>
    <t>Naziv</t>
  </si>
  <si>
    <t>Plaće za zaposlene</t>
  </si>
  <si>
    <t>JEDINSTVENI UPRAVNI ODJEL</t>
  </si>
  <si>
    <t>UKUPNO RASHODI/IZDACI</t>
  </si>
  <si>
    <t>RAZDJEL 001</t>
  </si>
  <si>
    <t xml:space="preserve">GLAVNI PROGRAM </t>
  </si>
  <si>
    <t>A01 OPĆE DJELATNOSTI JAVNE UPRAVE</t>
  </si>
  <si>
    <t>KAPITALNI PROJEKT K100001 Informatizacija i opremanje ureda</t>
  </si>
  <si>
    <t>Subvencije poljoprivrednicima</t>
  </si>
  <si>
    <t>Ostale naknade građanima i kućanstvima iz proračuna</t>
  </si>
  <si>
    <t>AKTIVNOST A100010 Redovna djelatnost</t>
  </si>
  <si>
    <t>AKTIVNOST A100011 Predstavnička i izvršna tijela</t>
  </si>
  <si>
    <t>AKTIVNOST A100012 Dan Općine</t>
  </si>
  <si>
    <t>AKTIVNOST A100013 Rad političkih stranaka</t>
  </si>
  <si>
    <t>AKTIVNOST A100014 Provedba izbora</t>
  </si>
  <si>
    <t>AKTIVNOST A100020 Održavanje čistoće javnih površina i groblja</t>
  </si>
  <si>
    <t>AKTIVNOST A100021 Javna rasvjeta</t>
  </si>
  <si>
    <t>AKTIVNOST A100022 Održavanje cesta</t>
  </si>
  <si>
    <t>AKTIVNOST A100031 IZGRADNJA JAVNE RASVJETE</t>
  </si>
  <si>
    <t>AKTIVNOST A100032 Izgradnja i dodatna ulaganja u prometnice i mostove</t>
  </si>
  <si>
    <t>AKTIVNOST A100033 Izgradnja i dodatna ulaganja na ostalim objektima</t>
  </si>
  <si>
    <t>AKTIVNOST A100040 Poticaji u poljoprivredi</t>
  </si>
  <si>
    <t>AKTIVNOST A100042 Donacije poljoprivrednim udrugama</t>
  </si>
  <si>
    <t>AKTIVNOST A100050 Deratizacija</t>
  </si>
  <si>
    <t>AKTIVNOST A100051 Pomoći obiteljima i kućanstvima</t>
  </si>
  <si>
    <t xml:space="preserve">PROGRAM 0101 </t>
  </si>
  <si>
    <t>AKTIVNOST A100052 Sufinanciranje smještaja djece u dječje vrtiće</t>
  </si>
  <si>
    <t>AKTIVNOST A100053 Donacije humanitarnim i neprofitnim udrugama</t>
  </si>
  <si>
    <t>AKTIVNOST A100054 Donacije vjerskim zajednicama</t>
  </si>
  <si>
    <t xml:space="preserve">AKTIVNOST A100055 Crveni križ </t>
  </si>
  <si>
    <t xml:space="preserve">AKTIVNOST A100061 Tekuće pomoći OŠ D.Lermana </t>
  </si>
  <si>
    <t xml:space="preserve">AKTIVNOST A100072 Civilna zaštita </t>
  </si>
  <si>
    <t xml:space="preserve">AKTIVNOST A100080 Tekuće pomoći športskim udrugama </t>
  </si>
  <si>
    <t xml:space="preserve">AKTIVNOST A100090 Materijalni troškovi </t>
  </si>
  <si>
    <t xml:space="preserve">AKTIVNOST A100091 Brestovački susreti </t>
  </si>
  <si>
    <t xml:space="preserve">AKTIVNOST A100100 Geodetske katastarske usluge </t>
  </si>
  <si>
    <t xml:space="preserve">AKTIVNOST A100101 Prostorno planski dokumenti i projekti </t>
  </si>
  <si>
    <t>Pomoći od ostalih subjekata unutar opće države</t>
  </si>
  <si>
    <t xml:space="preserve">AKTIVNOST A100070 Redovna djelatnost vatrogastva-zakonska obveza 5% </t>
  </si>
  <si>
    <t xml:space="preserve">AKTIVNOST A100071 Pomoći vatrogasnim društvima iznad zak. minimuma </t>
  </si>
  <si>
    <t>KAPITALNI PROJEKT K100002 Dodatna ulaganja u općinsku zgradu</t>
  </si>
  <si>
    <t>GLAVA 00101</t>
  </si>
  <si>
    <t>Izvanredni rashodi-proračunska pričuva</t>
  </si>
  <si>
    <t xml:space="preserve">PROGRAM 0102 </t>
  </si>
  <si>
    <t>ODRŽAVANJE KOMUNALNE INFRASTRUKTURE</t>
  </si>
  <si>
    <t>JAVNA UPRAVA I ADMINISTRACIJA</t>
  </si>
  <si>
    <t>KAPITALNA ULAGANJA U KOMUNALNU INFRASTRUKTURU</t>
  </si>
  <si>
    <t xml:space="preserve">PROGRAM 0103 </t>
  </si>
  <si>
    <t>POTICANJE RAZVOJA GOSPODARSTVA I POLJOPRIVREDE</t>
  </si>
  <si>
    <t xml:space="preserve">PROGRAM 0104 </t>
  </si>
  <si>
    <t xml:space="preserve">PROGRAM 0105 </t>
  </si>
  <si>
    <t xml:space="preserve">PROGRAM 0106 </t>
  </si>
  <si>
    <t>ZAŠTITA I SPAŠAVANJE</t>
  </si>
  <si>
    <t xml:space="preserve">PROGRAM 0107 </t>
  </si>
  <si>
    <t>ŠPORT I REKREACIJA</t>
  </si>
  <si>
    <t xml:space="preserve">PROGRAM 0108 </t>
  </si>
  <si>
    <t>MJESNA SAMOUPRAVA</t>
  </si>
  <si>
    <t xml:space="preserve">PROGRAM 0109 </t>
  </si>
  <si>
    <t>PROSTORNO PLANSKA I PROJEKTNA DOKUMENTACIJA</t>
  </si>
  <si>
    <t xml:space="preserve">PROGRAM 0110 </t>
  </si>
  <si>
    <t>OTKUP,PRODAJA I ZAKUP ZEMLJIŠTA</t>
  </si>
  <si>
    <t xml:space="preserve">PROGRAM 0111 </t>
  </si>
  <si>
    <t>KOMUNALNE DJELATNOSTI VLASTITOG POGONA</t>
  </si>
  <si>
    <t xml:space="preserve">PROGRAM 0112 </t>
  </si>
  <si>
    <t xml:space="preserve">AKTIVNOST A100120 Troškovi zaposlenih i materijalni troškovi  </t>
  </si>
  <si>
    <t xml:space="preserve">AKTIVNOST A100121 Opremanje pogona  </t>
  </si>
  <si>
    <t>Prihodi poslovanja+prihodi od prodaje nef.imovine (6+7)</t>
  </si>
  <si>
    <t>VRSTA PRIHODA</t>
  </si>
  <si>
    <t>VRSTA RASHODA</t>
  </si>
  <si>
    <t>II. POSEBNI  DIO</t>
  </si>
  <si>
    <t>funkc.</t>
  </si>
  <si>
    <t>izvora</t>
  </si>
  <si>
    <t>ekonom.</t>
  </si>
  <si>
    <t xml:space="preserve">       Klasifikacije</t>
  </si>
  <si>
    <t>AKTIVNOST A100056 Donacije za manifestacije,pokroviteljstva i sl.</t>
  </si>
  <si>
    <t>Tekuće donacije u novcu i naravi</t>
  </si>
  <si>
    <t>AKTIVNOST A100057 Pomoć u kući</t>
  </si>
  <si>
    <t>AKTIVNOST A100062 Sufinanciranje rada s školskom djecom</t>
  </si>
  <si>
    <t>Tekuće donacije športskim udrugama za rad s šk.djecom</t>
  </si>
  <si>
    <t>Projektna dokumentacija dječji vrtić</t>
  </si>
  <si>
    <t xml:space="preserve">Komunalni doprinosi i naknade </t>
  </si>
  <si>
    <t>SOCIJALNA SKRB,JAVNO ZDRAVSTVO I KULTURA</t>
  </si>
  <si>
    <t>AKTIVNOST A100058 Javne potrebe u kulturi</t>
  </si>
  <si>
    <t>06</t>
  </si>
  <si>
    <t>04</t>
  </si>
  <si>
    <t>07</t>
  </si>
  <si>
    <t>10</t>
  </si>
  <si>
    <t>08</t>
  </si>
  <si>
    <t>09</t>
  </si>
  <si>
    <t>03</t>
  </si>
  <si>
    <t>1</t>
  </si>
  <si>
    <t>1  4</t>
  </si>
  <si>
    <t>1  3</t>
  </si>
  <si>
    <t>1  3  4</t>
  </si>
  <si>
    <t>PREDSJEDNIK OPĆINSKOG VIJEĆA</t>
  </si>
  <si>
    <t xml:space="preserve">             Tomo Vrhovac</t>
  </si>
  <si>
    <t>Proračunska pričuva</t>
  </si>
  <si>
    <t>AKTIVNOST A100060 Sufinanciranje prijevoza učenika srednje škole</t>
  </si>
  <si>
    <t>AKTIVNOST A100081 Izgradnja i ulaganja u športska i dječja igrališta</t>
  </si>
  <si>
    <t>AKTIVNOST A100092 Opremanje i dodatna ulaganja na domovima</t>
  </si>
  <si>
    <t xml:space="preserve">AKTIVNOST A100110 Poljoprivredno zemljište u vlasništvu RH </t>
  </si>
  <si>
    <t>AKTIVNOST A100111 Otkup zemljišta i ostalih prava</t>
  </si>
  <si>
    <t>Rashodi poslovanja+rashodi za nabavu nef.imov. (3+4)</t>
  </si>
  <si>
    <t>1 3</t>
  </si>
  <si>
    <t>1 3 4</t>
  </si>
  <si>
    <t>Članak 3.</t>
  </si>
  <si>
    <t>AKTIVNOST A100030 KOMUNALNE VODNE GRAĐEVINE</t>
  </si>
  <si>
    <t>Upravne i administrativne pristojbe</t>
  </si>
  <si>
    <t>Pomoći unutar općeg proračuna</t>
  </si>
  <si>
    <t>Naknade troškova osobama izvan radnog odnosa</t>
  </si>
  <si>
    <t xml:space="preserve">PROGRAM 0113 </t>
  </si>
  <si>
    <t>JAVNI RADOVI</t>
  </si>
  <si>
    <t xml:space="preserve">AKTIVNOST A100130 Troškovi zaposlenih i materijalni troškovi  </t>
  </si>
  <si>
    <t>Plaće (bruto)</t>
  </si>
  <si>
    <t>Pomoći za ublažavanje posljedica elementarne nepogode</t>
  </si>
  <si>
    <t>Nematerijalna proizv.imovina-plan zaštite</t>
  </si>
  <si>
    <t xml:space="preserve">AKTIVNOST A100102 Legalizacija zgrada </t>
  </si>
  <si>
    <t>Naknada za zadržavanje zgrada u prostoru</t>
  </si>
  <si>
    <t>ŠKOLSTVO I PREDŠKOLSKI ODGOJ</t>
  </si>
  <si>
    <t>Ostali prihodi</t>
  </si>
  <si>
    <t>Članak 4.</t>
  </si>
  <si>
    <t>Izvorni plan</t>
  </si>
  <si>
    <t>Indeks</t>
  </si>
  <si>
    <t>Članak 2.</t>
  </si>
  <si>
    <t>Internet stranicama Općine Brestovac: www.brestovac.hr.</t>
  </si>
  <si>
    <t>Prihodi i rashodi te primici i izdaci po ekonomskoj klasifikaciji prikazuju se u Računu prihoda i rashoda kako slijedi:</t>
  </si>
  <si>
    <t>Izvor</t>
  </si>
  <si>
    <t>Konto</t>
  </si>
  <si>
    <t>Izvršenje 1.-6.</t>
  </si>
  <si>
    <t xml:space="preserve">Izvršenje 1.-6. </t>
  </si>
  <si>
    <t>2012(1)</t>
  </si>
  <si>
    <t>2013(3)</t>
  </si>
  <si>
    <t>(2)</t>
  </si>
  <si>
    <t>3/1</t>
  </si>
  <si>
    <t>3/2</t>
  </si>
  <si>
    <t>Porez i prirez na dohodak od nesamostalnog rada</t>
  </si>
  <si>
    <t>Stalni porezi na nepokretnu imovinu</t>
  </si>
  <si>
    <t>Povremeni porezi na imovinu</t>
  </si>
  <si>
    <t>Porez na promet</t>
  </si>
  <si>
    <t>Porez na korištenje dobara ili izvođenje aktivnosti</t>
  </si>
  <si>
    <t>Tekuće pomoći iz proračuna</t>
  </si>
  <si>
    <t>Tekuće pomoći od ostalih subjekata unutar općeg proračuna</t>
  </si>
  <si>
    <t>Kamate na oročena sredstva i depozite po viđenju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</si>
  <si>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</si>
  <si>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</si>
  <si>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</si>
  <si>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</si>
  <si>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Ostale upravne pristojbe i naknade</t>
  </si>
  <si>
    <t>Prihodi vodnog gospodarstva</t>
  </si>
  <si>
    <t>Doprinosi za šume</t>
  </si>
  <si>
    <t>Kominalni doprinosi</t>
  </si>
  <si>
    <t>Komunalne naknade</t>
  </si>
  <si>
    <t>Naknade za priključak</t>
  </si>
  <si>
    <t>Kazne,upravne mjere i ostali prihodi</t>
  </si>
  <si>
    <t>Zemljište</t>
  </si>
  <si>
    <t>Stambeni objekti</t>
  </si>
  <si>
    <t>Plaće za redovan rad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</si>
  <si>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</si>
  <si>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</si>
  <si>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</si>
  <si>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</si>
  <si>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</si>
  <si>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</si>
  <si>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Energija</t>
  </si>
  <si>
    <t>Materijal i dijelovi za tekuće i investicijsko održavanje</t>
  </si>
  <si>
    <t xml:space="preserve">Sitni inventar 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</si>
  <si>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</si>
  <si>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</si>
  <si>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</si>
  <si>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</si>
  <si>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</si>
  <si>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Ostale usluge</t>
  </si>
  <si>
    <t>Premije osiguranja</t>
  </si>
  <si>
    <t>Reprezentacija</t>
  </si>
  <si>
    <t>Članarine</t>
  </si>
  <si>
    <t>Bankarske usluge i usluge platnog prometa</t>
  </si>
  <si>
    <t>Ostali nespomenuti financijski rashodi</t>
  </si>
  <si>
    <t>Naknade za rad predstavničkih i izvršnih tijela, povjerenstava i slično</t>
  </si>
  <si>
    <t>Tekuće donacije u novcu</t>
  </si>
  <si>
    <t>Ostale pristojbe i naknade</t>
  </si>
  <si>
    <t>Kapitalne pomoći kreditnim i ostalim financijskim institucijama te trgovačkim društvima u javnom sektoru</t>
  </si>
  <si>
    <t>Kapitalne pomoći gradskim proračunima</t>
  </si>
  <si>
    <t>Ostali građevinski objekti</t>
  </si>
  <si>
    <t>Subvencije poljoprivrednicima i obrtnicima</t>
  </si>
  <si>
    <t>Naknade građanima i kućanstvima u novcu</t>
  </si>
  <si>
    <t>Naknade građanima i kućanstvima u naravi</t>
  </si>
  <si>
    <t>Naknade šteta pravnim i fizičkim osobama</t>
  </si>
  <si>
    <t>Sitni inventar</t>
  </si>
  <si>
    <t>Oprema za održavanje i zaštitu</t>
  </si>
  <si>
    <t>Poslovni objekti</t>
  </si>
  <si>
    <t>Upravne i administartivne pristojbe</t>
  </si>
  <si>
    <t>Službena radna i zaštitna odjeća i obuća</t>
  </si>
  <si>
    <t>Kombi vozila</t>
  </si>
  <si>
    <t>Uredska oprema i namještaj</t>
  </si>
  <si>
    <t>1 4</t>
  </si>
  <si>
    <t>3 4</t>
  </si>
  <si>
    <t>1 3 4 6</t>
  </si>
  <si>
    <t>3</t>
  </si>
  <si>
    <t>4</t>
  </si>
  <si>
    <t>6</t>
  </si>
  <si>
    <t xml:space="preserve">Rashodi i izdaci Proračuna planirani u iznosu od 6.950.000 kuna,a ustvareni u razdoblju od 01.01.-30.06.2013.godine u iznosu   </t>
  </si>
  <si>
    <t>od 2.415.465 kuna raspoređuju se u tekuće i razvojne programe,po nositeljima,korisnicima i programima u Posebnom dijelu</t>
  </si>
  <si>
    <t>Proračuna kako slijedi:</t>
  </si>
  <si>
    <t>Izvori prihoda:</t>
  </si>
  <si>
    <t>1 Opći prihodi i primici</t>
  </si>
  <si>
    <t xml:space="preserve">   imovine i naknada s naslova osiguranja</t>
  </si>
  <si>
    <t>2 Doprinosi</t>
  </si>
  <si>
    <t>3 Vlastiti prihodi</t>
  </si>
  <si>
    <t>4 Prihodi za posebne namjene</t>
  </si>
  <si>
    <t>5 Pomoći</t>
  </si>
  <si>
    <t>6 Donacije</t>
  </si>
  <si>
    <t xml:space="preserve">7 Prihodi od prodaje ili zamjene nefinancijske </t>
  </si>
  <si>
    <t>8 Namjenski prihodi od zaduživanja</t>
  </si>
  <si>
    <t>Polugodišnji izvještaj o izvršenju Proračuna Općine Brestovac za 2013. godinu objaviti će se u Službenom glasniku Općine Brestovac i službenim</t>
  </si>
  <si>
    <t>KLASA:400-08/13-01/02</t>
  </si>
  <si>
    <t>URBROJ:2177-02/01-13-1</t>
  </si>
  <si>
    <t>Brestovac,25.09.2013.g.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</si>
</sst>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0.0"/>
    <numFmt numFmtId="167" formatCode="&quot;Da&quot;;&quot;Da&quot;;&quot;Ne&quot;"/>
    <numFmt numFmtId="168" formatCode="&quot;Istina&quot;;&quot;Istina&quot;;&quot;Laž&quot;"/>
    <numFmt numFmtId="169" formatCode="&quot;Uključeno&quot;;&quot;Uključeno&quot;;&quot;Isključeno&quot;"/>
    <numFmt numFmtId="170" formatCode="_-* #,##0.000\ _k_n_-;\-* #,##0.000\ _k_n_-;_-* &quot;-&quot;??\ _k_n_-;_-@_-"/>
    <numFmt numFmtId="171" formatCode="[$-41A]d\.\ mmmm\ yyyy\."/>
  </numFmts>
  <fonts count="2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23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2" fontId="0" fillId="0" borderId="0" xfId="0" applyAlignment="1">
      <alignment/>
    </xf>
    <xf numFmtId="2" fontId="0" fillId="0" borderId="0" xfId="0" applyFill="1" applyAlignment="1">
      <alignment/>
    </xf>
    <xf numFmtId="2" fontId="1" fillId="21" borderId="0" xfId="0" applyFont="1" applyFill="1" applyBorder="1" applyAlignment="1">
      <alignment/>
    </xf>
    <xf numFmtId="2" fontId="1" fillId="0" borderId="0" xfId="0" applyFont="1" applyAlignment="1">
      <alignment/>
    </xf>
    <xf numFmtId="1" fontId="1" fillId="21" borderId="0" xfId="0" applyNumberFormat="1" applyFont="1" applyFill="1" applyAlignment="1">
      <alignment horizontal="left"/>
    </xf>
    <xf numFmtId="2" fontId="1" fillId="21" borderId="0" xfId="0" applyFont="1" applyFill="1" applyAlignment="1">
      <alignment/>
    </xf>
    <xf numFmtId="2" fontId="0" fillId="21" borderId="0" xfId="0" applyFill="1" applyAlignment="1">
      <alignment/>
    </xf>
    <xf numFmtId="2" fontId="0" fillId="0" borderId="10" xfId="0" applyBorder="1" applyAlignment="1">
      <alignment/>
    </xf>
    <xf numFmtId="2" fontId="1" fillId="21" borderId="11" xfId="0" applyFont="1" applyFill="1" applyBorder="1" applyAlignment="1">
      <alignment/>
    </xf>
    <xf numFmtId="2" fontId="1" fillId="21" borderId="12" xfId="0" applyFont="1" applyFill="1" applyBorder="1" applyAlignment="1">
      <alignment/>
    </xf>
    <xf numFmtId="2" fontId="3" fillId="21" borderId="13" xfId="0" applyFont="1" applyFill="1" applyBorder="1" applyAlignment="1">
      <alignment/>
    </xf>
    <xf numFmtId="2" fontId="1" fillId="21" borderId="14" xfId="0" applyFont="1" applyFill="1" applyBorder="1" applyAlignment="1">
      <alignment/>
    </xf>
    <xf numFmtId="2" fontId="3" fillId="21" borderId="15" xfId="0" applyFont="1" applyFill="1" applyBorder="1" applyAlignment="1">
      <alignment/>
    </xf>
    <xf numFmtId="49" fontId="1" fillId="0" borderId="15" xfId="0" applyNumberFormat="1" applyFont="1" applyBorder="1" applyAlignment="1">
      <alignment horizontal="center"/>
    </xf>
    <xf numFmtId="2" fontId="1" fillId="0" borderId="15" xfId="0" applyFont="1" applyBorder="1" applyAlignment="1">
      <alignment/>
    </xf>
    <xf numFmtId="165" fontId="2" fillId="0" borderId="15" xfId="66" applyNumberFormat="1" applyFont="1" applyBorder="1" applyAlignment="1">
      <alignment horizontal="right"/>
    </xf>
    <xf numFmtId="165" fontId="1" fillId="0" borderId="15" xfId="66" applyNumberFormat="1" applyFont="1" applyBorder="1" applyAlignment="1">
      <alignment horizontal="right"/>
    </xf>
    <xf numFmtId="2" fontId="1" fillId="0" borderId="15" xfId="0" applyFont="1" applyFill="1" applyBorder="1" applyAlignment="1">
      <alignment/>
    </xf>
    <xf numFmtId="165" fontId="2" fillId="0" borderId="15" xfId="66" applyNumberFormat="1" applyFont="1" applyFill="1" applyBorder="1" applyAlignment="1">
      <alignment horizontal="right"/>
    </xf>
    <xf numFmtId="1" fontId="1" fillId="0" borderId="15" xfId="0" applyNumberFormat="1" applyFont="1" applyBorder="1" applyAlignment="1">
      <alignment horizontal="left"/>
    </xf>
    <xf numFmtId="165" fontId="1" fillId="0" borderId="15" xfId="66" applyNumberFormat="1" applyFont="1" applyBorder="1" applyAlignment="1">
      <alignment/>
    </xf>
    <xf numFmtId="1" fontId="1" fillId="0" borderId="15" xfId="0" applyNumberFormat="1" applyFont="1" applyFill="1" applyBorder="1" applyAlignment="1">
      <alignment horizontal="left"/>
    </xf>
    <xf numFmtId="2" fontId="0" fillId="21" borderId="10" xfId="0" applyFill="1" applyBorder="1" applyAlignment="1">
      <alignment/>
    </xf>
    <xf numFmtId="165" fontId="1" fillId="0" borderId="15" xfId="66" applyNumberFormat="1" applyFont="1" applyFill="1" applyBorder="1" applyAlignment="1">
      <alignment horizontal="center"/>
    </xf>
    <xf numFmtId="2" fontId="0" fillId="0" borderId="16" xfId="0" applyBorder="1" applyAlignment="1">
      <alignment/>
    </xf>
    <xf numFmtId="2" fontId="0" fillId="0" borderId="17" xfId="0" applyBorder="1" applyAlignment="1">
      <alignment/>
    </xf>
    <xf numFmtId="2" fontId="0" fillId="0" borderId="18" xfId="0" applyBorder="1" applyAlignment="1">
      <alignment/>
    </xf>
    <xf numFmtId="49" fontId="1" fillId="0" borderId="16" xfId="0" applyNumberFormat="1" applyFont="1" applyBorder="1" applyAlignment="1">
      <alignment horizontal="center"/>
    </xf>
    <xf numFmtId="2" fontId="0" fillId="0" borderId="19" xfId="0" applyBorder="1" applyAlignment="1">
      <alignment/>
    </xf>
    <xf numFmtId="2" fontId="3" fillId="21" borderId="0" xfId="0" applyFont="1" applyFill="1" applyAlignment="1">
      <alignment/>
    </xf>
    <xf numFmtId="49" fontId="1" fillId="21" borderId="18" xfId="0" applyNumberFormat="1" applyFont="1" applyFill="1" applyBorder="1" applyAlignment="1">
      <alignment horizontal="left"/>
    </xf>
    <xf numFmtId="2" fontId="0" fillId="0" borderId="13" xfId="0" applyBorder="1" applyAlignment="1">
      <alignment/>
    </xf>
    <xf numFmtId="165" fontId="1" fillId="21" borderId="15" xfId="66" applyNumberFormat="1" applyFont="1" applyFill="1" applyBorder="1" applyAlignment="1">
      <alignment horizontal="center"/>
    </xf>
    <xf numFmtId="165" fontId="1" fillId="21" borderId="15" xfId="66" applyNumberFormat="1" applyFont="1" applyFill="1" applyBorder="1" applyAlignment="1">
      <alignment horizontal="right"/>
    </xf>
    <xf numFmtId="2" fontId="1" fillId="0" borderId="0" xfId="0" applyFont="1" applyBorder="1" applyAlignment="1">
      <alignment/>
    </xf>
    <xf numFmtId="2" fontId="0" fillId="0" borderId="0" xfId="0" applyFont="1" applyAlignment="1">
      <alignment/>
    </xf>
    <xf numFmtId="2" fontId="3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0" fillId="0" borderId="13" xfId="0" applyFill="1" applyBorder="1" applyAlignment="1">
      <alignment/>
    </xf>
    <xf numFmtId="2" fontId="1" fillId="0" borderId="14" xfId="0" applyFont="1" applyFill="1" applyBorder="1" applyAlignment="1">
      <alignment/>
    </xf>
    <xf numFmtId="2" fontId="1" fillId="0" borderId="13" xfId="0" applyFont="1" applyFill="1" applyBorder="1" applyAlignment="1">
      <alignment/>
    </xf>
    <xf numFmtId="2" fontId="0" fillId="0" borderId="0" xfId="0" applyBorder="1" applyAlignment="1">
      <alignment/>
    </xf>
    <xf numFmtId="1" fontId="1" fillId="0" borderId="0" xfId="0" applyNumberFormat="1" applyFont="1" applyBorder="1" applyAlignment="1">
      <alignment horizontal="left"/>
    </xf>
    <xf numFmtId="49" fontId="1" fillId="21" borderId="10" xfId="0" applyNumberFormat="1" applyFont="1" applyFill="1" applyBorder="1" applyAlignment="1">
      <alignment horizontal="left"/>
    </xf>
    <xf numFmtId="2" fontId="0" fillId="21" borderId="13" xfId="0" applyFill="1" applyBorder="1" applyAlignment="1">
      <alignment/>
    </xf>
    <xf numFmtId="1" fontId="1" fillId="21" borderId="13" xfId="0" applyNumberFormat="1" applyFont="1" applyFill="1" applyBorder="1" applyAlignment="1">
      <alignment horizontal="left"/>
    </xf>
    <xf numFmtId="2" fontId="0" fillId="0" borderId="14" xfId="0" applyBorder="1" applyAlignment="1">
      <alignment/>
    </xf>
    <xf numFmtId="2" fontId="1" fillId="0" borderId="10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" fillId="0" borderId="10" xfId="0" applyFont="1" applyBorder="1" applyAlignment="1">
      <alignment/>
    </xf>
    <xf numFmtId="2" fontId="0" fillId="0" borderId="20" xfId="0" applyBorder="1" applyAlignment="1">
      <alignment/>
    </xf>
    <xf numFmtId="2" fontId="0" fillId="0" borderId="11" xfId="0" applyBorder="1" applyAlignment="1">
      <alignment/>
    </xf>
    <xf numFmtId="165" fontId="3" fillId="0" borderId="0" xfId="66" applyNumberFormat="1" applyFont="1" applyBorder="1" applyAlignment="1">
      <alignment horizontal="right"/>
    </xf>
    <xf numFmtId="2" fontId="1" fillId="0" borderId="14" xfId="0" applyFont="1" applyBorder="1" applyAlignment="1">
      <alignment/>
    </xf>
    <xf numFmtId="1" fontId="1" fillId="0" borderId="10" xfId="0" applyNumberFormat="1" applyFont="1" applyBorder="1" applyAlignment="1">
      <alignment horizontal="left"/>
    </xf>
    <xf numFmtId="2" fontId="3" fillId="21" borderId="21" xfId="0" applyFont="1" applyFill="1" applyBorder="1" applyAlignment="1">
      <alignment horizontal="center"/>
    </xf>
    <xf numFmtId="1" fontId="3" fillId="21" borderId="22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65" fontId="1" fillId="0" borderId="0" xfId="66" applyNumberFormat="1" applyFont="1" applyBorder="1" applyAlignment="1">
      <alignment/>
    </xf>
    <xf numFmtId="2" fontId="0" fillId="0" borderId="12" xfId="0" applyBorder="1" applyAlignment="1">
      <alignment/>
    </xf>
    <xf numFmtId="165" fontId="2" fillId="0" borderId="15" xfId="66" applyNumberFormat="1" applyFont="1" applyBorder="1" applyAlignment="1">
      <alignment/>
    </xf>
    <xf numFmtId="165" fontId="1" fillId="21" borderId="22" xfId="66" applyNumberFormat="1" applyFont="1" applyFill="1" applyBorder="1" applyAlignment="1">
      <alignment horizontal="right"/>
    </xf>
    <xf numFmtId="2" fontId="1" fillId="0" borderId="11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0" fontId="1" fillId="0" borderId="0" xfId="55" applyFont="1" applyBorder="1">
      <alignment/>
      <protection/>
    </xf>
    <xf numFmtId="0" fontId="1" fillId="0" borderId="0" xfId="54" applyFont="1" applyFill="1" applyAlignment="1">
      <alignment horizontal="left"/>
      <protection/>
    </xf>
    <xf numFmtId="165" fontId="3" fillId="0" borderId="0" xfId="66" applyNumberFormat="1" applyFont="1" applyBorder="1" applyAlignment="1">
      <alignment horizontal="center"/>
    </xf>
    <xf numFmtId="2" fontId="3" fillId="21" borderId="12" xfId="0" applyFont="1" applyFill="1" applyBorder="1" applyAlignment="1">
      <alignment horizontal="center"/>
    </xf>
    <xf numFmtId="1" fontId="3" fillId="21" borderId="11" xfId="0" applyNumberFormat="1" applyFont="1" applyFill="1" applyBorder="1" applyAlignment="1">
      <alignment horizontal="center"/>
    </xf>
    <xf numFmtId="49" fontId="3" fillId="21" borderId="22" xfId="0" applyNumberFormat="1" applyFont="1" applyFill="1" applyBorder="1" applyAlignment="1">
      <alignment horizontal="center"/>
    </xf>
    <xf numFmtId="1" fontId="1" fillId="21" borderId="1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1" fillId="0" borderId="15" xfId="51" applyFont="1" applyFill="1" applyBorder="1" applyAlignment="1">
      <alignment horizontal="left" wrapText="1"/>
      <protection/>
    </xf>
    <xf numFmtId="0" fontId="24" fillId="0" borderId="15" xfId="52" applyFont="1" applyFill="1" applyBorder="1" applyAlignment="1">
      <alignment horizontal="left" wrapText="1"/>
      <protection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5" fontId="1" fillId="21" borderId="14" xfId="66" applyNumberFormat="1" applyFont="1" applyFill="1" applyBorder="1" applyAlignment="1">
      <alignment horizontal="right"/>
    </xf>
    <xf numFmtId="2" fontId="1" fillId="0" borderId="21" xfId="0" applyFont="1" applyBorder="1" applyAlignment="1">
      <alignment/>
    </xf>
    <xf numFmtId="2" fontId="1" fillId="0" borderId="22" xfId="0" applyFont="1" applyBorder="1" applyAlignment="1">
      <alignment/>
    </xf>
    <xf numFmtId="2" fontId="1" fillId="21" borderId="13" xfId="0" applyFont="1" applyFill="1" applyBorder="1" applyAlignment="1">
      <alignment/>
    </xf>
    <xf numFmtId="1" fontId="1" fillId="0" borderId="12" xfId="0" applyNumberFormat="1" applyFont="1" applyBorder="1" applyAlignment="1">
      <alignment horizontal="left"/>
    </xf>
    <xf numFmtId="2" fontId="1" fillId="0" borderId="17" xfId="0" applyFont="1" applyBorder="1" applyAlignment="1">
      <alignment/>
    </xf>
    <xf numFmtId="2" fontId="1" fillId="0" borderId="0" xfId="0" applyFont="1" applyBorder="1" applyAlignment="1">
      <alignment horizontal="center"/>
    </xf>
    <xf numFmtId="165" fontId="3" fillId="0" borderId="0" xfId="66" applyNumberFormat="1" applyFont="1" applyBorder="1" applyAlignment="1">
      <alignment/>
    </xf>
    <xf numFmtId="165" fontId="3" fillId="0" borderId="0" xfId="66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Font="1" applyAlignment="1">
      <alignment horizontal="left"/>
    </xf>
    <xf numFmtId="2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2" fontId="0" fillId="23" borderId="10" xfId="0" applyFont="1" applyFill="1" applyBorder="1" applyAlignment="1">
      <alignment/>
    </xf>
    <xf numFmtId="2" fontId="0" fillId="23" borderId="13" xfId="0" applyFont="1" applyFill="1" applyBorder="1" applyAlignment="1">
      <alignment/>
    </xf>
    <xf numFmtId="2" fontId="0" fillId="21" borderId="21" xfId="0" applyFont="1" applyFill="1" applyBorder="1" applyAlignment="1">
      <alignment/>
    </xf>
    <xf numFmtId="2" fontId="0" fillId="21" borderId="21" xfId="0" applyFont="1" applyFill="1" applyBorder="1" applyAlignment="1">
      <alignment/>
    </xf>
    <xf numFmtId="2" fontId="0" fillId="21" borderId="12" xfId="0" applyFont="1" applyFill="1" applyBorder="1" applyAlignment="1">
      <alignment horizontal="center"/>
    </xf>
    <xf numFmtId="2" fontId="0" fillId="21" borderId="21" xfId="0" applyFont="1" applyFill="1" applyBorder="1" applyAlignment="1">
      <alignment horizontal="center"/>
    </xf>
    <xf numFmtId="2" fontId="0" fillId="21" borderId="22" xfId="0" applyFont="1" applyFill="1" applyBorder="1" applyAlignment="1">
      <alignment/>
    </xf>
    <xf numFmtId="2" fontId="0" fillId="21" borderId="22" xfId="0" applyFont="1" applyFill="1" applyBorder="1" applyAlignment="1">
      <alignment/>
    </xf>
    <xf numFmtId="1" fontId="0" fillId="21" borderId="11" xfId="0" applyNumberFormat="1" applyFont="1" applyFill="1" applyBorder="1" applyAlignment="1">
      <alignment horizontal="center"/>
    </xf>
    <xf numFmtId="49" fontId="0" fillId="21" borderId="22" xfId="0" applyNumberFormat="1" applyFont="1" applyFill="1" applyBorder="1" applyAlignment="1">
      <alignment horizontal="center"/>
    </xf>
    <xf numFmtId="1" fontId="0" fillId="21" borderId="22" xfId="0" applyNumberFormat="1" applyFont="1" applyFill="1" applyBorder="1" applyAlignment="1">
      <alignment horizontal="center"/>
    </xf>
    <xf numFmtId="2" fontId="0" fillId="21" borderId="15" xfId="0" applyFont="1" applyFill="1" applyBorder="1" applyAlignment="1">
      <alignment/>
    </xf>
    <xf numFmtId="2" fontId="0" fillId="21" borderId="14" xfId="0" applyFont="1" applyFill="1" applyBorder="1" applyAlignment="1">
      <alignment/>
    </xf>
    <xf numFmtId="2" fontId="0" fillId="21" borderId="15" xfId="0" applyFont="1" applyFill="1" applyBorder="1" applyAlignment="1">
      <alignment/>
    </xf>
    <xf numFmtId="165" fontId="0" fillId="21" borderId="15" xfId="0" applyNumberFormat="1" applyFont="1" applyFill="1" applyBorder="1" applyAlignment="1">
      <alignment horizontal="right"/>
    </xf>
    <xf numFmtId="165" fontId="0" fillId="21" borderId="15" xfId="66" applyNumberFormat="1" applyFont="1" applyFill="1" applyBorder="1" applyAlignment="1">
      <alignment horizontal="center"/>
    </xf>
    <xf numFmtId="1" fontId="0" fillId="21" borderId="15" xfId="0" applyNumberFormat="1" applyFont="1" applyFill="1" applyBorder="1" applyAlignment="1">
      <alignment horizontal="center"/>
    </xf>
    <xf numFmtId="2" fontId="0" fillId="23" borderId="15" xfId="0" applyFont="1" applyFill="1" applyBorder="1" applyAlignment="1">
      <alignment/>
    </xf>
    <xf numFmtId="1" fontId="0" fillId="23" borderId="15" xfId="0" applyNumberFormat="1" applyFont="1" applyFill="1" applyBorder="1" applyAlignment="1">
      <alignment/>
    </xf>
    <xf numFmtId="2" fontId="0" fillId="23" borderId="15" xfId="0" applyFont="1" applyFill="1" applyBorder="1" applyAlignment="1">
      <alignment/>
    </xf>
    <xf numFmtId="165" fontId="0" fillId="23" borderId="15" xfId="66" applyNumberFormat="1" applyFont="1" applyFill="1" applyBorder="1" applyAlignment="1">
      <alignment horizontal="right"/>
    </xf>
    <xf numFmtId="165" fontId="0" fillId="23" borderId="15" xfId="66" applyNumberFormat="1" applyFont="1" applyFill="1" applyBorder="1" applyAlignment="1">
      <alignment horizontal="center"/>
    </xf>
    <xf numFmtId="1" fontId="0" fillId="23" borderId="15" xfId="0" applyNumberFormat="1" applyFont="1" applyFill="1" applyBorder="1" applyAlignment="1">
      <alignment horizontal="center"/>
    </xf>
    <xf numFmtId="2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165" fontId="0" fillId="0" borderId="15" xfId="66" applyNumberFormat="1" applyFont="1" applyBorder="1" applyAlignment="1">
      <alignment horizontal="right"/>
    </xf>
    <xf numFmtId="165" fontId="0" fillId="0" borderId="15" xfId="66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/>
    </xf>
    <xf numFmtId="2" fontId="0" fillId="0" borderId="22" xfId="0" applyFont="1" applyBorder="1" applyAlignment="1">
      <alignment/>
    </xf>
    <xf numFmtId="165" fontId="0" fillId="0" borderId="22" xfId="66" applyNumberFormat="1" applyFont="1" applyBorder="1" applyAlignment="1">
      <alignment horizontal="right"/>
    </xf>
    <xf numFmtId="165" fontId="0" fillId="0" borderId="10" xfId="66" applyNumberFormat="1" applyFont="1" applyBorder="1" applyAlignment="1">
      <alignment horizontal="right"/>
    </xf>
    <xf numFmtId="0" fontId="0" fillId="0" borderId="15" xfId="53" applyFont="1" applyFill="1" applyBorder="1" applyAlignment="1">
      <alignment horizontal="left" wrapText="1"/>
      <protection/>
    </xf>
    <xf numFmtId="165" fontId="0" fillId="21" borderId="15" xfId="66" applyNumberFormat="1" applyFont="1" applyFill="1" applyBorder="1" applyAlignment="1">
      <alignment horizontal="right"/>
    </xf>
    <xf numFmtId="165" fontId="0" fillId="0" borderId="15" xfId="66" applyNumberFormat="1" applyFont="1" applyBorder="1" applyAlignment="1">
      <alignment/>
    </xf>
    <xf numFmtId="2" fontId="0" fillId="0" borderId="15" xfId="0" applyFont="1" applyBorder="1" applyAlignment="1">
      <alignment horizontal="center"/>
    </xf>
    <xf numFmtId="165" fontId="0" fillId="0" borderId="10" xfId="66" applyNumberFormat="1" applyFont="1" applyBorder="1" applyAlignment="1">
      <alignment/>
    </xf>
    <xf numFmtId="43" fontId="0" fillId="0" borderId="0" xfId="66" applyFont="1" applyBorder="1" applyAlignment="1">
      <alignment horizontal="center"/>
    </xf>
    <xf numFmtId="0" fontId="0" fillId="0" borderId="0" xfId="54" applyFont="1" applyFill="1" applyAlignment="1">
      <alignment horizontal="right"/>
      <protection/>
    </xf>
    <xf numFmtId="43" fontId="0" fillId="0" borderId="0" xfId="66" applyFont="1" applyBorder="1" applyAlignment="1">
      <alignment horizontal="left"/>
    </xf>
    <xf numFmtId="2" fontId="1" fillId="0" borderId="0" xfId="0" applyFont="1" applyAlignment="1">
      <alignment horizontal="center"/>
    </xf>
    <xf numFmtId="2" fontId="0" fillId="0" borderId="0" xfId="0" applyFont="1" applyAlignment="1">
      <alignment horizontal="left"/>
    </xf>
    <xf numFmtId="0" fontId="0" fillId="0" borderId="0" xfId="54" applyFont="1" applyFill="1" applyAlignment="1">
      <alignment horizontal="center"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Obično_List7" xfId="53"/>
    <cellStyle name="Obično_Opći dio" xfId="54"/>
    <cellStyle name="Obično_Posebni dio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view="pageBreakPreview" zoomScale="75" zoomScaleSheetLayoutView="75" workbookViewId="0" topLeftCell="A52">
      <selection activeCell="F142" sqref="F142"/>
    </sheetView>
  </sheetViews>
  <sheetFormatPr defaultColWidth="8.8515625" defaultRowHeight="12.75"/>
  <cols>
    <col min="1" max="1" width="4.7109375" style="3" customWidth="1"/>
    <col min="2" max="2" width="5.7109375" style="3" customWidth="1"/>
    <col min="3" max="3" width="33.7109375" style="3" customWidth="1"/>
    <col min="4" max="6" width="15.7109375" style="3" customWidth="1"/>
    <col min="7" max="8" width="10.7109375" style="3" customWidth="1"/>
    <col min="9" max="16384" width="8.8515625" style="3" customWidth="1"/>
  </cols>
  <sheetData>
    <row r="1" spans="1:8" ht="12">
      <c r="A1" s="139"/>
      <c r="B1" s="139"/>
      <c r="C1" s="139"/>
      <c r="D1" s="139"/>
      <c r="E1" s="139"/>
      <c r="F1" s="139"/>
      <c r="G1" s="139"/>
      <c r="H1" s="139"/>
    </row>
    <row r="2" spans="1:8" ht="12">
      <c r="A2" s="139"/>
      <c r="B2" s="139"/>
      <c r="C2" s="139"/>
      <c r="D2" s="139"/>
      <c r="E2" s="139"/>
      <c r="F2" s="139"/>
      <c r="G2" s="139"/>
      <c r="H2" s="139"/>
    </row>
    <row r="3" spans="1:8" ht="12">
      <c r="A3" s="139"/>
      <c r="B3" s="139"/>
      <c r="C3" s="139"/>
      <c r="D3" s="139"/>
      <c r="E3" s="139"/>
      <c r="F3" s="139"/>
      <c r="G3" s="139"/>
      <c r="H3" s="139"/>
    </row>
    <row r="4" spans="1:8" ht="12">
      <c r="A4" s="139"/>
      <c r="B4" s="139"/>
      <c r="C4" s="139"/>
      <c r="D4" s="139"/>
      <c r="E4" s="139"/>
      <c r="F4" s="139"/>
      <c r="G4" s="139"/>
      <c r="H4" s="139"/>
    </row>
    <row r="5" spans="1:8" ht="12">
      <c r="A5" s="139"/>
      <c r="B5" s="139"/>
      <c r="C5" s="139"/>
      <c r="D5" s="139"/>
      <c r="E5" s="139"/>
      <c r="F5" s="139"/>
      <c r="G5" s="139"/>
      <c r="H5" s="139"/>
    </row>
    <row r="6" spans="1:8" ht="12">
      <c r="A6" s="139"/>
      <c r="B6" s="139"/>
      <c r="C6" s="139"/>
      <c r="D6" s="139"/>
      <c r="E6" s="139"/>
      <c r="F6" s="139"/>
      <c r="G6" s="139"/>
      <c r="H6" s="139"/>
    </row>
    <row r="7" spans="1:8" ht="12">
      <c r="A7" s="139"/>
      <c r="B7" s="139"/>
      <c r="C7" s="139"/>
      <c r="D7" s="139"/>
      <c r="E7" s="139"/>
      <c r="F7" s="139"/>
      <c r="G7" s="139"/>
      <c r="H7" s="139"/>
    </row>
    <row r="8" spans="1:8" ht="12">
      <c r="A8" s="139"/>
      <c r="B8" s="139"/>
      <c r="C8" s="139"/>
      <c r="D8" s="139"/>
      <c r="E8" s="139"/>
      <c r="F8" s="139"/>
      <c r="G8" s="139"/>
      <c r="H8" s="139"/>
    </row>
    <row r="9" spans="1:8" ht="12">
      <c r="A9" s="139"/>
      <c r="B9" s="139"/>
      <c r="C9" s="139"/>
      <c r="D9" s="139"/>
      <c r="E9" s="139"/>
      <c r="F9" s="139"/>
      <c r="G9" s="139"/>
      <c r="H9" s="139"/>
    </row>
    <row r="10" spans="1:8" ht="12">
      <c r="A10" s="139"/>
      <c r="B10" s="139"/>
      <c r="C10" s="139"/>
      <c r="D10" s="139"/>
      <c r="E10" s="139"/>
      <c r="F10" s="139"/>
      <c r="G10" s="139"/>
      <c r="H10" s="139"/>
    </row>
    <row r="11" spans="1:8" ht="12">
      <c r="A11" s="139"/>
      <c r="B11" s="139"/>
      <c r="C11" s="139"/>
      <c r="D11" s="139"/>
      <c r="E11" s="139"/>
      <c r="F11" s="139"/>
      <c r="G11" s="139"/>
      <c r="H11" s="139"/>
    </row>
    <row r="12" spans="1:8" ht="12">
      <c r="A12" s="139"/>
      <c r="B12" s="139"/>
      <c r="C12" s="139"/>
      <c r="D12" s="139"/>
      <c r="E12" s="139"/>
      <c r="F12" s="139"/>
      <c r="G12" s="139"/>
      <c r="H12" s="139"/>
    </row>
    <row r="13" spans="1:8" ht="12">
      <c r="A13" s="139"/>
      <c r="B13" s="139"/>
      <c r="C13" s="139"/>
      <c r="D13" s="139"/>
      <c r="E13" s="139"/>
      <c r="F13" s="139"/>
      <c r="G13" s="139"/>
      <c r="H13" s="139"/>
    </row>
    <row r="14" spans="1:8" ht="12">
      <c r="A14" s="139"/>
      <c r="B14" s="139"/>
      <c r="C14" s="139"/>
      <c r="D14" s="139"/>
      <c r="E14" s="139"/>
      <c r="F14" s="139"/>
      <c r="G14" s="139"/>
      <c r="H14" s="139"/>
    </row>
    <row r="15" spans="1:8" ht="12">
      <c r="A15" s="139"/>
      <c r="B15" s="139"/>
      <c r="C15" s="139"/>
      <c r="D15" s="139"/>
      <c r="E15" s="139"/>
      <c r="F15" s="139"/>
      <c r="G15" s="139"/>
      <c r="H15" s="139"/>
    </row>
    <row r="16" spans="1:8" ht="12">
      <c r="A16" s="139"/>
      <c r="B16" s="139"/>
      <c r="C16" s="139"/>
      <c r="D16" s="139"/>
      <c r="E16" s="139"/>
      <c r="F16" s="139"/>
      <c r="G16" s="139"/>
      <c r="H16" s="139"/>
    </row>
    <row r="17" spans="1:8" ht="12">
      <c r="A17" s="139"/>
      <c r="B17" s="139"/>
      <c r="C17" s="139"/>
      <c r="D17" s="139"/>
      <c r="E17" s="139"/>
      <c r="F17" s="139"/>
      <c r="G17" s="139"/>
      <c r="H17" s="139"/>
    </row>
    <row r="18" spans="1:8" ht="12">
      <c r="A18" s="139"/>
      <c r="B18" s="139"/>
      <c r="C18" s="139"/>
      <c r="D18" s="139"/>
      <c r="E18" s="139"/>
      <c r="F18" s="139"/>
      <c r="G18" s="139"/>
      <c r="H18" s="139"/>
    </row>
    <row r="19" spans="1:8" ht="12">
      <c r="A19" s="139"/>
      <c r="B19" s="139"/>
      <c r="C19" s="139"/>
      <c r="D19" s="139"/>
      <c r="E19" s="139"/>
      <c r="F19" s="139"/>
      <c r="G19" s="139"/>
      <c r="H19" s="139"/>
    </row>
    <row r="20" spans="1:8" ht="12">
      <c r="A20" s="139"/>
      <c r="B20" s="139"/>
      <c r="C20" s="139"/>
      <c r="D20" s="139"/>
      <c r="E20" s="139"/>
      <c r="F20" s="139"/>
      <c r="G20" s="139"/>
      <c r="H20" s="139"/>
    </row>
    <row r="21" spans="1:8" ht="12">
      <c r="A21" s="139"/>
      <c r="B21" s="139"/>
      <c r="C21" s="139"/>
      <c r="D21" s="139"/>
      <c r="E21" s="139"/>
      <c r="F21" s="139"/>
      <c r="G21" s="139"/>
      <c r="H21" s="139"/>
    </row>
    <row r="22" spans="1:8" ht="12">
      <c r="A22" s="139"/>
      <c r="B22" s="139"/>
      <c r="C22" s="139"/>
      <c r="D22" s="139"/>
      <c r="E22" s="139"/>
      <c r="F22" s="139"/>
      <c r="G22" s="139"/>
      <c r="H22" s="139"/>
    </row>
    <row r="23" spans="1:8" ht="12">
      <c r="A23" s="139"/>
      <c r="B23" s="139"/>
      <c r="C23" s="139"/>
      <c r="D23" s="139"/>
      <c r="E23" s="139"/>
      <c r="F23" s="139"/>
      <c r="G23" s="139"/>
      <c r="H23" s="139"/>
    </row>
    <row r="24" spans="1:8" ht="12">
      <c r="A24" s="139"/>
      <c r="B24" s="139"/>
      <c r="C24" s="139"/>
      <c r="D24" s="139"/>
      <c r="E24" s="139"/>
      <c r="F24" s="139"/>
      <c r="G24" s="139"/>
      <c r="H24" s="139"/>
    </row>
    <row r="25" spans="1:8" ht="12">
      <c r="A25" s="139"/>
      <c r="B25" s="139"/>
      <c r="C25" s="139"/>
      <c r="D25" s="139"/>
      <c r="E25" s="139"/>
      <c r="F25" s="139"/>
      <c r="G25" s="139"/>
      <c r="H25" s="139"/>
    </row>
    <row r="26" spans="1:8" ht="12">
      <c r="A26" s="139"/>
      <c r="B26" s="139"/>
      <c r="C26" s="139"/>
      <c r="D26" s="139"/>
      <c r="E26" s="139"/>
      <c r="F26" s="139"/>
      <c r="G26" s="139"/>
      <c r="H26" s="139"/>
    </row>
    <row r="27" spans="1:8" ht="12">
      <c r="A27" s="139"/>
      <c r="B27" s="139"/>
      <c r="C27" s="139"/>
      <c r="D27" s="139"/>
      <c r="E27" s="139"/>
      <c r="F27" s="139"/>
      <c r="G27" s="139"/>
      <c r="H27" s="139"/>
    </row>
    <row r="28" spans="1:8" ht="12">
      <c r="A28" s="139"/>
      <c r="B28" s="139"/>
      <c r="C28" s="139"/>
      <c r="D28" s="139"/>
      <c r="E28" s="139"/>
      <c r="F28" s="139"/>
      <c r="G28" s="139"/>
      <c r="H28" s="139"/>
    </row>
    <row r="29" spans="1:8" ht="12">
      <c r="A29" s="139"/>
      <c r="B29" s="139"/>
      <c r="C29" s="139"/>
      <c r="D29" s="139"/>
      <c r="E29" s="139"/>
      <c r="F29" s="139"/>
      <c r="G29" s="139"/>
      <c r="H29" s="139"/>
    </row>
    <row r="30" spans="1:8" ht="12">
      <c r="A30" s="139"/>
      <c r="B30" s="139"/>
      <c r="C30" s="139"/>
      <c r="D30" s="139"/>
      <c r="E30" s="139"/>
      <c r="F30" s="139"/>
      <c r="G30" s="139"/>
      <c r="H30" s="139"/>
    </row>
    <row r="31" spans="1:8" ht="12">
      <c r="A31" s="139"/>
      <c r="B31" s="139"/>
      <c r="C31" s="139"/>
      <c r="D31" s="139"/>
      <c r="E31" s="139"/>
      <c r="F31" s="139"/>
      <c r="G31" s="139"/>
      <c r="H31" s="139"/>
    </row>
    <row r="32" spans="1:8" ht="12">
      <c r="A32" s="139"/>
      <c r="B32" s="139"/>
      <c r="C32" s="139"/>
      <c r="D32" s="139"/>
      <c r="E32" s="139"/>
      <c r="F32" s="139"/>
      <c r="G32" s="139"/>
      <c r="H32" s="139"/>
    </row>
    <row r="33" spans="1:8" ht="12">
      <c r="A33" s="139"/>
      <c r="B33" s="139"/>
      <c r="C33" s="139"/>
      <c r="D33" s="139"/>
      <c r="E33" s="139"/>
      <c r="F33" s="139"/>
      <c r="G33" s="139"/>
      <c r="H33" s="139"/>
    </row>
    <row r="34" spans="1:8" ht="12">
      <c r="A34" s="139"/>
      <c r="B34" s="139"/>
      <c r="C34" s="139"/>
      <c r="D34" s="139"/>
      <c r="E34" s="139"/>
      <c r="F34" s="139"/>
      <c r="G34" s="139"/>
      <c r="H34" s="139"/>
    </row>
    <row r="35" spans="1:8" ht="12">
      <c r="A35" s="139"/>
      <c r="B35" s="139"/>
      <c r="C35" s="139"/>
      <c r="D35" s="139"/>
      <c r="E35" s="139"/>
      <c r="F35" s="139"/>
      <c r="G35" s="139"/>
      <c r="H35" s="139"/>
    </row>
    <row r="36" spans="1:8" ht="12">
      <c r="A36" s="139"/>
      <c r="B36" s="139"/>
      <c r="C36" s="139"/>
      <c r="D36" s="139"/>
      <c r="E36" s="139"/>
      <c r="F36" s="139"/>
      <c r="G36" s="139"/>
      <c r="H36" s="139"/>
    </row>
    <row r="37" spans="1:8" ht="12">
      <c r="A37" s="139"/>
      <c r="B37" s="139"/>
      <c r="C37" s="139"/>
      <c r="D37" s="139"/>
      <c r="E37" s="139"/>
      <c r="F37" s="139"/>
      <c r="G37" s="139"/>
      <c r="H37" s="139"/>
    </row>
    <row r="38" spans="1:8" ht="12">
      <c r="A38" s="139"/>
      <c r="B38" s="139"/>
      <c r="C38" s="139"/>
      <c r="D38" s="139"/>
      <c r="E38" s="139"/>
      <c r="F38" s="139"/>
      <c r="G38" s="139"/>
      <c r="H38" s="139"/>
    </row>
    <row r="39" spans="1:8" ht="12">
      <c r="A39" s="139"/>
      <c r="B39" s="139"/>
      <c r="C39" s="139"/>
      <c r="D39" s="139"/>
      <c r="E39" s="139"/>
      <c r="F39" s="139"/>
      <c r="G39" s="139"/>
      <c r="H39" s="139"/>
    </row>
    <row r="40" spans="1:8" ht="11.25">
      <c r="A40" s="139"/>
      <c r="B40" s="139"/>
      <c r="C40" s="139"/>
      <c r="D40" s="139"/>
      <c r="E40" s="139"/>
      <c r="F40" s="139"/>
      <c r="G40" s="139"/>
      <c r="H40" s="139"/>
    </row>
    <row r="41" spans="1:8" ht="11.25">
      <c r="A41" s="139"/>
      <c r="B41" s="139"/>
      <c r="C41" s="139"/>
      <c r="D41" s="139"/>
      <c r="E41" s="139"/>
      <c r="F41" s="139"/>
      <c r="G41" s="139"/>
      <c r="H41" s="139"/>
    </row>
    <row r="42" spans="1:8" ht="11.25">
      <c r="A42" s="139"/>
      <c r="B42" s="139"/>
      <c r="C42" s="139"/>
      <c r="D42" s="139"/>
      <c r="E42" s="139"/>
      <c r="F42" s="139"/>
      <c r="G42" s="139"/>
      <c r="H42" s="139"/>
    </row>
    <row r="43" spans="1:8" ht="12.75" customHeight="1">
      <c r="A43" s="141" t="s">
        <v>169</v>
      </c>
      <c r="B43" s="141"/>
      <c r="C43" s="141"/>
      <c r="D43" s="141"/>
      <c r="E43" s="141"/>
      <c r="F43" s="141"/>
      <c r="G43" s="141"/>
      <c r="H43" s="141"/>
    </row>
    <row r="44" spans="1:8" ht="12.75" customHeight="1">
      <c r="A44" s="140" t="s">
        <v>171</v>
      </c>
      <c r="B44" s="140"/>
      <c r="C44" s="140"/>
      <c r="D44" s="140"/>
      <c r="E44" s="140"/>
      <c r="F44" s="140"/>
      <c r="G44" s="140"/>
      <c r="H44" s="140"/>
    </row>
    <row r="45" spans="1:8" ht="12.75" customHeight="1">
      <c r="A45" s="35"/>
      <c r="B45" s="35"/>
      <c r="C45" s="96"/>
      <c r="D45" s="97"/>
      <c r="E45" s="97"/>
      <c r="F45" s="97"/>
      <c r="G45" s="35"/>
      <c r="H45" s="35"/>
    </row>
    <row r="46" spans="1:8" ht="12.75">
      <c r="A46" s="98"/>
      <c r="B46" s="99" t="s">
        <v>0</v>
      </c>
      <c r="C46" s="99"/>
      <c r="D46" s="99"/>
      <c r="E46" s="99"/>
      <c r="F46" s="99"/>
      <c r="G46" s="99"/>
      <c r="H46" s="99"/>
    </row>
    <row r="47" spans="1:8" ht="12.75">
      <c r="A47" s="100" t="s">
        <v>172</v>
      </c>
      <c r="B47" s="101" t="s">
        <v>173</v>
      </c>
      <c r="C47" s="101" t="s">
        <v>113</v>
      </c>
      <c r="D47" s="102" t="s">
        <v>174</v>
      </c>
      <c r="E47" s="103" t="s">
        <v>167</v>
      </c>
      <c r="F47" s="103" t="s">
        <v>175</v>
      </c>
      <c r="G47" s="103" t="s">
        <v>168</v>
      </c>
      <c r="H47" s="103" t="s">
        <v>168</v>
      </c>
    </row>
    <row r="48" spans="1:8" ht="12.75">
      <c r="A48" s="104"/>
      <c r="B48" s="105"/>
      <c r="C48" s="105"/>
      <c r="D48" s="106" t="s">
        <v>176</v>
      </c>
      <c r="E48" s="107" t="s">
        <v>178</v>
      </c>
      <c r="F48" s="108" t="s">
        <v>177</v>
      </c>
      <c r="G48" s="107" t="s">
        <v>179</v>
      </c>
      <c r="H48" s="107" t="s">
        <v>180</v>
      </c>
    </row>
    <row r="49" spans="1:8" ht="12.75">
      <c r="A49" s="109"/>
      <c r="B49" s="110" t="s">
        <v>112</v>
      </c>
      <c r="C49" s="111"/>
      <c r="D49" s="112">
        <v>2454388</v>
      </c>
      <c r="E49" s="112">
        <v>6950000</v>
      </c>
      <c r="F49" s="112">
        <f>F50+F86</f>
        <v>2318413</v>
      </c>
      <c r="G49" s="113">
        <f>(F49/D49)*100</f>
        <v>94.45992239205863</v>
      </c>
      <c r="H49" s="114">
        <f>(F49/E49)*100</f>
        <v>33.35846043165468</v>
      </c>
    </row>
    <row r="50" spans="1:8" ht="12.75">
      <c r="A50" s="115"/>
      <c r="B50" s="116">
        <v>6</v>
      </c>
      <c r="C50" s="117" t="s">
        <v>1</v>
      </c>
      <c r="D50" s="118">
        <v>2444290</v>
      </c>
      <c r="E50" s="118">
        <v>6480000</v>
      </c>
      <c r="F50" s="118">
        <f>F51+F60+F65+F73</f>
        <v>2295779</v>
      </c>
      <c r="G50" s="119">
        <f aca="true" t="shared" si="0" ref="G50:G91">(F50/D50)*100</f>
        <v>93.92416611776835</v>
      </c>
      <c r="H50" s="120">
        <f aca="true" t="shared" si="1" ref="H50:H91">(F50/E50)*100</f>
        <v>35.42868827160493</v>
      </c>
    </row>
    <row r="51" spans="1:8" ht="12.75">
      <c r="A51" s="121"/>
      <c r="B51" s="122">
        <v>61</v>
      </c>
      <c r="C51" s="121" t="s">
        <v>2</v>
      </c>
      <c r="D51" s="123">
        <v>1583892</v>
      </c>
      <c r="E51" s="123">
        <v>3640000</v>
      </c>
      <c r="F51" s="123">
        <v>1544641</v>
      </c>
      <c r="G51" s="124">
        <f t="shared" si="0"/>
        <v>97.52186386445541</v>
      </c>
      <c r="H51" s="125">
        <f t="shared" si="1"/>
        <v>42.43519230769231</v>
      </c>
    </row>
    <row r="52" spans="1:8" ht="12.75">
      <c r="A52" s="126">
        <v>1</v>
      </c>
      <c r="B52" s="127">
        <v>611</v>
      </c>
      <c r="C52" s="128" t="s">
        <v>3</v>
      </c>
      <c r="D52" s="123">
        <v>1546384</v>
      </c>
      <c r="E52" s="129">
        <v>3500000</v>
      </c>
      <c r="F52" s="129">
        <v>1504031</v>
      </c>
      <c r="G52" s="124">
        <f t="shared" si="0"/>
        <v>97.26115893594347</v>
      </c>
      <c r="H52" s="125">
        <f t="shared" si="1"/>
        <v>42.97231428571428</v>
      </c>
    </row>
    <row r="53" spans="1:8" ht="12.75">
      <c r="A53" s="126"/>
      <c r="B53" s="127">
        <v>6111</v>
      </c>
      <c r="C53" s="128" t="s">
        <v>181</v>
      </c>
      <c r="D53" s="123"/>
      <c r="E53" s="129"/>
      <c r="F53" s="129">
        <v>1504031</v>
      </c>
      <c r="G53" s="124"/>
      <c r="H53" s="125"/>
    </row>
    <row r="54" spans="1:8" ht="12.75">
      <c r="A54" s="126">
        <v>1</v>
      </c>
      <c r="B54" s="122">
        <v>613</v>
      </c>
      <c r="C54" s="121" t="s">
        <v>4</v>
      </c>
      <c r="D54" s="123">
        <v>20925</v>
      </c>
      <c r="E54" s="123">
        <v>80000</v>
      </c>
      <c r="F54" s="123">
        <v>29343</v>
      </c>
      <c r="G54" s="124">
        <f t="shared" si="0"/>
        <v>140.22939068100357</v>
      </c>
      <c r="H54" s="125">
        <f t="shared" si="1"/>
        <v>36.67875</v>
      </c>
    </row>
    <row r="55" spans="1:8" ht="12.75">
      <c r="A55" s="126"/>
      <c r="B55" s="122">
        <v>6131</v>
      </c>
      <c r="C55" s="121" t="s">
        <v>182</v>
      </c>
      <c r="D55" s="123"/>
      <c r="E55" s="123"/>
      <c r="F55" s="123">
        <v>6669</v>
      </c>
      <c r="G55" s="124"/>
      <c r="H55" s="125"/>
    </row>
    <row r="56" spans="1:8" ht="12.75">
      <c r="A56" s="126"/>
      <c r="B56" s="122">
        <v>6134</v>
      </c>
      <c r="C56" s="121" t="s">
        <v>183</v>
      </c>
      <c r="D56" s="123"/>
      <c r="E56" s="123"/>
      <c r="F56" s="123">
        <v>22674</v>
      </c>
      <c r="G56" s="124"/>
      <c r="H56" s="125"/>
    </row>
    <row r="57" spans="1:8" ht="12.75">
      <c r="A57" s="126">
        <v>1</v>
      </c>
      <c r="B57" s="122">
        <v>614</v>
      </c>
      <c r="C57" s="121" t="s">
        <v>5</v>
      </c>
      <c r="D57" s="123">
        <v>16583</v>
      </c>
      <c r="E57" s="123">
        <v>60000</v>
      </c>
      <c r="F57" s="123">
        <v>11267</v>
      </c>
      <c r="G57" s="124">
        <f t="shared" si="0"/>
        <v>67.94307423264789</v>
      </c>
      <c r="H57" s="125">
        <f t="shared" si="1"/>
        <v>18.778333333333332</v>
      </c>
    </row>
    <row r="58" spans="1:8" ht="12.75">
      <c r="A58" s="126"/>
      <c r="B58" s="122">
        <v>6142</v>
      </c>
      <c r="C58" s="121" t="s">
        <v>184</v>
      </c>
      <c r="D58" s="123"/>
      <c r="E58" s="123"/>
      <c r="F58" s="123">
        <v>7044</v>
      </c>
      <c r="G58" s="124"/>
      <c r="H58" s="125"/>
    </row>
    <row r="59" spans="1:8" ht="12.75">
      <c r="A59" s="126"/>
      <c r="B59" s="122">
        <v>6145</v>
      </c>
      <c r="C59" s="121" t="s">
        <v>185</v>
      </c>
      <c r="D59" s="123"/>
      <c r="E59" s="123"/>
      <c r="F59" s="123">
        <v>4223</v>
      </c>
      <c r="G59" s="124"/>
      <c r="H59" s="125"/>
    </row>
    <row r="60" spans="1:8" ht="12.75">
      <c r="A60" s="121"/>
      <c r="B60" s="122">
        <v>63</v>
      </c>
      <c r="C60" s="121" t="s">
        <v>45</v>
      </c>
      <c r="D60" s="123">
        <v>313282</v>
      </c>
      <c r="E60" s="123">
        <v>1100000</v>
      </c>
      <c r="F60" s="123">
        <v>294797</v>
      </c>
      <c r="G60" s="124">
        <f t="shared" si="0"/>
        <v>94.0995652479236</v>
      </c>
      <c r="H60" s="125">
        <f t="shared" si="1"/>
        <v>26.799727272727274</v>
      </c>
    </row>
    <row r="61" spans="1:8" ht="12.75">
      <c r="A61" s="126">
        <v>4</v>
      </c>
      <c r="B61" s="122">
        <v>633</v>
      </c>
      <c r="C61" s="121" t="s">
        <v>45</v>
      </c>
      <c r="D61" s="123">
        <v>313282</v>
      </c>
      <c r="E61" s="123">
        <v>900000</v>
      </c>
      <c r="F61" s="123">
        <v>294797</v>
      </c>
      <c r="G61" s="124">
        <f t="shared" si="0"/>
        <v>94.0995652479236</v>
      </c>
      <c r="H61" s="125">
        <f t="shared" si="1"/>
        <v>32.75522222222222</v>
      </c>
    </row>
    <row r="62" spans="1:8" ht="12.75">
      <c r="A62" s="126"/>
      <c r="B62" s="122">
        <v>6331</v>
      </c>
      <c r="C62" s="121" t="s">
        <v>186</v>
      </c>
      <c r="D62" s="123"/>
      <c r="E62" s="123"/>
      <c r="F62" s="123">
        <v>294797</v>
      </c>
      <c r="G62" s="124"/>
      <c r="H62" s="125"/>
    </row>
    <row r="63" spans="1:8" ht="12.75">
      <c r="A63" s="126">
        <v>4</v>
      </c>
      <c r="B63" s="122">
        <v>634</v>
      </c>
      <c r="C63" s="121" t="s">
        <v>83</v>
      </c>
      <c r="D63" s="123"/>
      <c r="E63" s="123">
        <v>200000</v>
      </c>
      <c r="F63" s="123">
        <v>0</v>
      </c>
      <c r="G63" s="124"/>
      <c r="H63" s="125">
        <f t="shared" si="1"/>
        <v>0</v>
      </c>
    </row>
    <row r="64" spans="1:8" ht="12.75">
      <c r="A64" s="126"/>
      <c r="B64" s="122">
        <v>6341</v>
      </c>
      <c r="C64" s="121" t="s">
        <v>187</v>
      </c>
      <c r="D64" s="123"/>
      <c r="E64" s="123"/>
      <c r="F64" s="123">
        <v>0</v>
      </c>
      <c r="G64" s="124"/>
      <c r="H64" s="125"/>
    </row>
    <row r="65" spans="1:8" ht="12.75">
      <c r="A65" s="121"/>
      <c r="B65" s="122">
        <v>64</v>
      </c>
      <c r="C65" s="121" t="s">
        <v>6</v>
      </c>
      <c r="D65" s="123">
        <v>85240</v>
      </c>
      <c r="E65" s="123">
        <v>260000</v>
      </c>
      <c r="F65" s="123">
        <v>54576</v>
      </c>
      <c r="G65" s="124">
        <f t="shared" si="0"/>
        <v>64.02627874237447</v>
      </c>
      <c r="H65" s="125">
        <f t="shared" si="1"/>
        <v>20.990769230769228</v>
      </c>
    </row>
    <row r="66" spans="1:8" ht="12.75">
      <c r="A66" s="126">
        <v>1</v>
      </c>
      <c r="B66" s="122">
        <v>641</v>
      </c>
      <c r="C66" s="121" t="s">
        <v>7</v>
      </c>
      <c r="D66" s="123">
        <v>593</v>
      </c>
      <c r="E66" s="123">
        <v>10000</v>
      </c>
      <c r="F66" s="123">
        <v>270</v>
      </c>
      <c r="G66" s="124">
        <f t="shared" si="0"/>
        <v>45.531197301854974</v>
      </c>
      <c r="H66" s="125">
        <f t="shared" si="1"/>
        <v>2.7</v>
      </c>
    </row>
    <row r="67" spans="1:8" ht="12.75">
      <c r="A67" s="126"/>
      <c r="B67" s="122">
        <v>6413</v>
      </c>
      <c r="C67" s="121" t="s">
        <v>188</v>
      </c>
      <c r="D67" s="123"/>
      <c r="E67" s="123"/>
      <c r="F67" s="123">
        <v>270</v>
      </c>
      <c r="G67" s="124"/>
      <c r="H67" s="125"/>
    </row>
    <row r="68" spans="1:8" ht="12.75">
      <c r="A68" s="126">
        <v>1</v>
      </c>
      <c r="B68" s="122">
        <v>642</v>
      </c>
      <c r="C68" s="121" t="s">
        <v>8</v>
      </c>
      <c r="D68" s="123">
        <v>84647</v>
      </c>
      <c r="E68" s="123">
        <v>250000</v>
      </c>
      <c r="F68" s="123">
        <v>54306</v>
      </c>
      <c r="G68" s="124">
        <f t="shared" si="0"/>
        <v>64.15584722435527</v>
      </c>
      <c r="H68" s="125">
        <f t="shared" si="1"/>
        <v>21.7224</v>
      </c>
    </row>
    <row r="69" spans="1:8" ht="12.75">
      <c r="A69" s="126"/>
      <c r="B69" s="122">
        <v>6421</v>
      </c>
      <c r="C69" s="121" t="s">
        <v>189</v>
      </c>
      <c r="D69" s="123"/>
      <c r="E69" s="123"/>
      <c r="F69" s="123">
        <v>670</v>
      </c>
      <c r="G69" s="124"/>
      <c r="H69" s="125"/>
    </row>
    <row r="70" spans="1:8" ht="12.75">
      <c r="A70" s="126"/>
      <c r="B70" s="122">
        <v>6422</v>
      </c>
      <c r="C70" s="121" t="s">
        <v>190</v>
      </c>
      <c r="D70" s="123"/>
      <c r="E70" s="123"/>
      <c r="F70" s="123">
        <v>29582</v>
      </c>
      <c r="G70" s="124"/>
      <c r="H70" s="125"/>
    </row>
    <row r="71" spans="1:8" ht="12.75">
      <c r="A71" s="126"/>
      <c r="B71" s="122">
        <v>6423</v>
      </c>
      <c r="C71" s="121" t="s">
        <v>191</v>
      </c>
      <c r="D71" s="123"/>
      <c r="E71" s="123"/>
      <c r="F71" s="123">
        <v>471</v>
      </c>
      <c r="G71" s="124"/>
      <c r="H71" s="125"/>
    </row>
    <row r="72" spans="1:8" ht="12.75">
      <c r="A72" s="126"/>
      <c r="B72" s="122">
        <v>6429</v>
      </c>
      <c r="C72" s="121" t="s">
        <v>192</v>
      </c>
      <c r="D72" s="123"/>
      <c r="E72" s="123"/>
      <c r="F72" s="123">
        <v>23583</v>
      </c>
      <c r="G72" s="124"/>
      <c r="H72" s="125"/>
    </row>
    <row r="73" spans="1:8" ht="12.75">
      <c r="A73" s="121"/>
      <c r="B73" s="122">
        <v>65</v>
      </c>
      <c r="C73" s="121" t="s">
        <v>9</v>
      </c>
      <c r="D73" s="123">
        <v>461877</v>
      </c>
      <c r="E73" s="123">
        <v>1480000</v>
      </c>
      <c r="F73" s="123">
        <v>401765</v>
      </c>
      <c r="G73" s="124">
        <f t="shared" si="0"/>
        <v>86.9852796307242</v>
      </c>
      <c r="H73" s="125">
        <f t="shared" si="1"/>
        <v>27.14628378378378</v>
      </c>
    </row>
    <row r="74" spans="1:8" ht="12.75">
      <c r="A74" s="126">
        <v>3</v>
      </c>
      <c r="B74" s="122">
        <v>651</v>
      </c>
      <c r="C74" s="121" t="s">
        <v>153</v>
      </c>
      <c r="D74" s="123">
        <v>5768</v>
      </c>
      <c r="E74" s="130">
        <v>20000</v>
      </c>
      <c r="F74" s="123">
        <v>28597</v>
      </c>
      <c r="G74" s="124">
        <f t="shared" si="0"/>
        <v>495.78710124826625</v>
      </c>
      <c r="H74" s="125">
        <f t="shared" si="1"/>
        <v>142.985</v>
      </c>
    </row>
    <row r="75" spans="1:8" ht="12.75">
      <c r="A75" s="126"/>
      <c r="B75" s="122">
        <v>6513</v>
      </c>
      <c r="C75" s="121" t="s">
        <v>193</v>
      </c>
      <c r="D75" s="123"/>
      <c r="E75" s="130"/>
      <c r="F75" s="123">
        <v>28597</v>
      </c>
      <c r="G75" s="124"/>
      <c r="H75" s="125"/>
    </row>
    <row r="76" spans="1:8" ht="12.75">
      <c r="A76" s="126">
        <v>3</v>
      </c>
      <c r="B76" s="122">
        <v>652</v>
      </c>
      <c r="C76" s="121" t="s">
        <v>9</v>
      </c>
      <c r="D76" s="123">
        <v>337318</v>
      </c>
      <c r="E76" s="130">
        <v>800000</v>
      </c>
      <c r="F76" s="123">
        <v>247812</v>
      </c>
      <c r="G76" s="124">
        <f t="shared" si="0"/>
        <v>73.46539467208983</v>
      </c>
      <c r="H76" s="125">
        <f t="shared" si="1"/>
        <v>30.9765</v>
      </c>
    </row>
    <row r="77" spans="1:8" ht="12.75">
      <c r="A77" s="126"/>
      <c r="B77" s="122">
        <v>6522</v>
      </c>
      <c r="C77" s="121" t="s">
        <v>194</v>
      </c>
      <c r="D77" s="123"/>
      <c r="E77" s="130"/>
      <c r="F77" s="123">
        <v>1911</v>
      </c>
      <c r="G77" s="124"/>
      <c r="H77" s="125"/>
    </row>
    <row r="78" spans="1:8" ht="12.75">
      <c r="A78" s="126"/>
      <c r="B78" s="122">
        <v>6524</v>
      </c>
      <c r="C78" s="121" t="s">
        <v>195</v>
      </c>
      <c r="D78" s="123"/>
      <c r="E78" s="130"/>
      <c r="F78" s="123">
        <v>245901</v>
      </c>
      <c r="G78" s="124"/>
      <c r="H78" s="125"/>
    </row>
    <row r="79" spans="1:8" ht="12.75">
      <c r="A79" s="126">
        <v>3</v>
      </c>
      <c r="B79" s="122">
        <v>653</v>
      </c>
      <c r="C79" s="131" t="s">
        <v>126</v>
      </c>
      <c r="D79" s="123">
        <v>107026</v>
      </c>
      <c r="E79" s="130">
        <v>650000</v>
      </c>
      <c r="F79" s="123">
        <v>125356</v>
      </c>
      <c r="G79" s="124">
        <f t="shared" si="0"/>
        <v>117.12667949843963</v>
      </c>
      <c r="H79" s="125">
        <f t="shared" si="1"/>
        <v>19.28553846153846</v>
      </c>
    </row>
    <row r="80" spans="1:8" ht="12.75">
      <c r="A80" s="126"/>
      <c r="B80" s="122">
        <v>6531</v>
      </c>
      <c r="C80" s="131" t="s">
        <v>196</v>
      </c>
      <c r="D80" s="123"/>
      <c r="E80" s="130"/>
      <c r="F80" s="123">
        <v>11048</v>
      </c>
      <c r="G80" s="124"/>
      <c r="H80" s="125"/>
    </row>
    <row r="81" spans="1:8" ht="12.75">
      <c r="A81" s="126"/>
      <c r="B81" s="122">
        <v>6532</v>
      </c>
      <c r="C81" s="131" t="s">
        <v>197</v>
      </c>
      <c r="D81" s="123"/>
      <c r="E81" s="130"/>
      <c r="F81" s="123">
        <v>103540</v>
      </c>
      <c r="G81" s="124"/>
      <c r="H81" s="125"/>
    </row>
    <row r="82" spans="1:8" ht="12.75">
      <c r="A82" s="126"/>
      <c r="B82" s="122">
        <v>6533</v>
      </c>
      <c r="C82" s="131" t="s">
        <v>198</v>
      </c>
      <c r="D82" s="123"/>
      <c r="E82" s="130"/>
      <c r="F82" s="123">
        <v>10768</v>
      </c>
      <c r="G82" s="124"/>
      <c r="H82" s="125"/>
    </row>
    <row r="83" spans="1:8" ht="12.75">
      <c r="A83" s="126"/>
      <c r="B83" s="122">
        <v>68</v>
      </c>
      <c r="C83" s="131" t="s">
        <v>199</v>
      </c>
      <c r="D83" s="123">
        <v>11764</v>
      </c>
      <c r="E83" s="130">
        <v>10000</v>
      </c>
      <c r="F83" s="123">
        <v>0</v>
      </c>
      <c r="G83" s="124">
        <f t="shared" si="0"/>
        <v>0</v>
      </c>
      <c r="H83" s="125"/>
    </row>
    <row r="84" spans="1:8" ht="12.75">
      <c r="A84" s="126">
        <v>1</v>
      </c>
      <c r="B84" s="122">
        <v>683</v>
      </c>
      <c r="C84" s="131" t="s">
        <v>165</v>
      </c>
      <c r="D84" s="123">
        <v>11764</v>
      </c>
      <c r="E84" s="130">
        <v>10000</v>
      </c>
      <c r="F84" s="123">
        <v>0</v>
      </c>
      <c r="G84" s="124">
        <f t="shared" si="0"/>
        <v>0</v>
      </c>
      <c r="H84" s="125">
        <f t="shared" si="1"/>
        <v>0</v>
      </c>
    </row>
    <row r="85" spans="1:8" ht="12.75">
      <c r="A85" s="126"/>
      <c r="B85" s="122">
        <v>6831</v>
      </c>
      <c r="C85" s="131" t="s">
        <v>165</v>
      </c>
      <c r="D85" s="123"/>
      <c r="E85" s="130"/>
      <c r="F85" s="123">
        <v>0</v>
      </c>
      <c r="G85" s="124"/>
      <c r="H85" s="125"/>
    </row>
    <row r="86" spans="1:8" ht="12.75">
      <c r="A86" s="115"/>
      <c r="B86" s="116">
        <v>7</v>
      </c>
      <c r="C86" s="117" t="s">
        <v>10</v>
      </c>
      <c r="D86" s="118">
        <v>10098</v>
      </c>
      <c r="E86" s="118">
        <v>470000</v>
      </c>
      <c r="F86" s="118">
        <v>22634</v>
      </c>
      <c r="G86" s="119">
        <f t="shared" si="0"/>
        <v>224.14339473163002</v>
      </c>
      <c r="H86" s="120">
        <f t="shared" si="1"/>
        <v>4.815744680851064</v>
      </c>
    </row>
    <row r="87" spans="1:8" ht="12.75">
      <c r="A87" s="121"/>
      <c r="B87" s="122">
        <v>71</v>
      </c>
      <c r="C87" s="121" t="s">
        <v>11</v>
      </c>
      <c r="D87" s="123">
        <v>7149</v>
      </c>
      <c r="E87" s="123">
        <v>320000</v>
      </c>
      <c r="F87" s="123">
        <v>20255</v>
      </c>
      <c r="G87" s="124">
        <f t="shared" si="0"/>
        <v>283.32633934816056</v>
      </c>
      <c r="H87" s="125">
        <f t="shared" si="1"/>
        <v>6.3296875</v>
      </c>
    </row>
    <row r="88" spans="1:8" ht="12.75">
      <c r="A88" s="126">
        <v>6</v>
      </c>
      <c r="B88" s="122">
        <v>711</v>
      </c>
      <c r="C88" s="121" t="s">
        <v>12</v>
      </c>
      <c r="D88" s="123">
        <v>7149</v>
      </c>
      <c r="E88" s="123">
        <v>320000</v>
      </c>
      <c r="F88" s="123">
        <v>20255</v>
      </c>
      <c r="G88" s="124">
        <f t="shared" si="0"/>
        <v>283.32633934816056</v>
      </c>
      <c r="H88" s="125">
        <f t="shared" si="1"/>
        <v>6.3296875</v>
      </c>
    </row>
    <row r="89" spans="1:8" ht="12.75">
      <c r="A89" s="126"/>
      <c r="B89" s="122">
        <v>7111</v>
      </c>
      <c r="C89" s="121" t="s">
        <v>200</v>
      </c>
      <c r="D89" s="123"/>
      <c r="E89" s="123"/>
      <c r="F89" s="123">
        <v>20255</v>
      </c>
      <c r="G89" s="124"/>
      <c r="H89" s="125"/>
    </row>
    <row r="90" spans="1:8" ht="12.75">
      <c r="A90" s="121"/>
      <c r="B90" s="122">
        <v>72</v>
      </c>
      <c r="C90" s="121" t="s">
        <v>13</v>
      </c>
      <c r="D90" s="123">
        <v>2949</v>
      </c>
      <c r="E90" s="123">
        <v>150000</v>
      </c>
      <c r="F90" s="123">
        <v>2379</v>
      </c>
      <c r="G90" s="124">
        <f t="shared" si="0"/>
        <v>80.67141403865718</v>
      </c>
      <c r="H90" s="125">
        <f t="shared" si="1"/>
        <v>1.5859999999999999</v>
      </c>
    </row>
    <row r="91" spans="1:8" ht="12.75">
      <c r="A91" s="126">
        <v>6</v>
      </c>
      <c r="B91" s="122">
        <v>721</v>
      </c>
      <c r="C91" s="121" t="s">
        <v>14</v>
      </c>
      <c r="D91" s="123">
        <v>2949</v>
      </c>
      <c r="E91" s="123">
        <v>150000</v>
      </c>
      <c r="F91" s="123">
        <v>2379</v>
      </c>
      <c r="G91" s="124">
        <f t="shared" si="0"/>
        <v>80.67141403865718</v>
      </c>
      <c r="H91" s="125">
        <f t="shared" si="1"/>
        <v>1.5859999999999999</v>
      </c>
    </row>
    <row r="92" spans="1:8" ht="12.75">
      <c r="A92" s="126"/>
      <c r="B92" s="122">
        <v>7211</v>
      </c>
      <c r="C92" s="121" t="s">
        <v>201</v>
      </c>
      <c r="D92" s="123"/>
      <c r="E92" s="123"/>
      <c r="F92" s="123">
        <v>2379</v>
      </c>
      <c r="G92" s="124"/>
      <c r="H92" s="125"/>
    </row>
    <row r="93" spans="1:8" ht="11.25">
      <c r="A93" s="37"/>
      <c r="B93" s="59"/>
      <c r="C93" s="36"/>
      <c r="D93" s="54"/>
      <c r="E93" s="54"/>
      <c r="F93" s="54"/>
      <c r="G93" s="72"/>
      <c r="H93" s="37"/>
    </row>
    <row r="94" spans="1:8" ht="11.25">
      <c r="A94" s="37"/>
      <c r="B94" s="59"/>
      <c r="C94" s="36"/>
      <c r="D94" s="54"/>
      <c r="E94" s="54"/>
      <c r="F94" s="54"/>
      <c r="G94" s="72"/>
      <c r="H94" s="37"/>
    </row>
    <row r="95" spans="2:7" ht="11.25">
      <c r="B95" s="59"/>
      <c r="C95" s="36"/>
      <c r="D95" s="54"/>
      <c r="E95" s="54"/>
      <c r="F95" s="54"/>
      <c r="G95" s="54"/>
    </row>
    <row r="96" spans="1:8" ht="12.75">
      <c r="A96" s="100" t="s">
        <v>172</v>
      </c>
      <c r="B96" s="101" t="s">
        <v>173</v>
      </c>
      <c r="C96" s="101" t="s">
        <v>114</v>
      </c>
      <c r="D96" s="102" t="s">
        <v>174</v>
      </c>
      <c r="E96" s="103" t="s">
        <v>167</v>
      </c>
      <c r="F96" s="103" t="s">
        <v>175</v>
      </c>
      <c r="G96" s="103" t="s">
        <v>168</v>
      </c>
      <c r="H96" s="103" t="s">
        <v>168</v>
      </c>
    </row>
    <row r="97" spans="1:8" ht="12.75">
      <c r="A97" s="104"/>
      <c r="B97" s="105"/>
      <c r="C97" s="105"/>
      <c r="D97" s="106" t="s">
        <v>176</v>
      </c>
      <c r="E97" s="107" t="s">
        <v>178</v>
      </c>
      <c r="F97" s="108" t="s">
        <v>177</v>
      </c>
      <c r="G97" s="107" t="s">
        <v>179</v>
      </c>
      <c r="H97" s="107" t="s">
        <v>180</v>
      </c>
    </row>
    <row r="98" spans="1:8" ht="12.75">
      <c r="A98" s="109"/>
      <c r="B98" s="111" t="s">
        <v>148</v>
      </c>
      <c r="C98" s="111"/>
      <c r="D98" s="132">
        <v>2356029</v>
      </c>
      <c r="E98" s="132">
        <v>6950000</v>
      </c>
      <c r="F98" s="132">
        <f>F99+F122</f>
        <v>2415465</v>
      </c>
      <c r="G98" s="113">
        <f aca="true" t="shared" si="2" ref="G98:G131">(F98/D98)*100</f>
        <v>102.52271937229975</v>
      </c>
      <c r="H98" s="114">
        <f aca="true" t="shared" si="3" ref="H98:H131">(F98/E98)*100</f>
        <v>34.75489208633093</v>
      </c>
    </row>
    <row r="99" spans="1:8" ht="12.75">
      <c r="A99" s="115"/>
      <c r="B99" s="116">
        <v>3</v>
      </c>
      <c r="C99" s="117" t="s">
        <v>15</v>
      </c>
      <c r="D99" s="118">
        <v>1976667</v>
      </c>
      <c r="E99" s="118">
        <v>4910000</v>
      </c>
      <c r="F99" s="118">
        <f>F100+F104+F109+F111+F113+F115+F117</f>
        <v>2085946</v>
      </c>
      <c r="G99" s="119">
        <f t="shared" si="2"/>
        <v>105.52844763432587</v>
      </c>
      <c r="H99" s="120">
        <f t="shared" si="3"/>
        <v>42.483625254582485</v>
      </c>
    </row>
    <row r="100" spans="1:8" ht="12.75">
      <c r="A100" s="121"/>
      <c r="B100" s="122">
        <v>31</v>
      </c>
      <c r="C100" s="121" t="s">
        <v>16</v>
      </c>
      <c r="D100" s="123">
        <v>325140</v>
      </c>
      <c r="E100" s="123">
        <v>757000</v>
      </c>
      <c r="F100" s="123">
        <f>F101+F102+F103</f>
        <v>284446</v>
      </c>
      <c r="G100" s="124">
        <f t="shared" si="2"/>
        <v>87.48416066925017</v>
      </c>
      <c r="H100" s="125">
        <f t="shared" si="3"/>
        <v>37.57542932628798</v>
      </c>
    </row>
    <row r="101" spans="1:8" ht="12.75">
      <c r="A101" s="126" t="s">
        <v>240</v>
      </c>
      <c r="B101" s="122">
        <v>311</v>
      </c>
      <c r="C101" s="121" t="s">
        <v>17</v>
      </c>
      <c r="D101" s="133">
        <v>267355</v>
      </c>
      <c r="E101" s="133">
        <v>610000</v>
      </c>
      <c r="F101" s="133">
        <v>234762</v>
      </c>
      <c r="G101" s="124">
        <f t="shared" si="2"/>
        <v>87.80909277926354</v>
      </c>
      <c r="H101" s="125">
        <f t="shared" si="3"/>
        <v>38.485573770491804</v>
      </c>
    </row>
    <row r="102" spans="1:8" ht="12.75">
      <c r="A102" s="126">
        <v>1</v>
      </c>
      <c r="B102" s="122">
        <v>312</v>
      </c>
      <c r="C102" s="121" t="s">
        <v>18</v>
      </c>
      <c r="D102" s="133">
        <v>14000</v>
      </c>
      <c r="E102" s="133">
        <v>37000</v>
      </c>
      <c r="F102" s="133">
        <v>14000</v>
      </c>
      <c r="G102" s="124">
        <f t="shared" si="2"/>
        <v>100</v>
      </c>
      <c r="H102" s="125">
        <f t="shared" si="3"/>
        <v>37.83783783783784</v>
      </c>
    </row>
    <row r="103" spans="1:8" ht="12.75">
      <c r="A103" s="126" t="s">
        <v>240</v>
      </c>
      <c r="B103" s="122">
        <v>313</v>
      </c>
      <c r="C103" s="121" t="s">
        <v>19</v>
      </c>
      <c r="D103" s="133">
        <v>43785</v>
      </c>
      <c r="E103" s="133">
        <v>110000</v>
      </c>
      <c r="F103" s="133">
        <v>35684</v>
      </c>
      <c r="G103" s="124">
        <f t="shared" si="2"/>
        <v>81.49822998743862</v>
      </c>
      <c r="H103" s="125">
        <f t="shared" si="3"/>
        <v>32.440000000000005</v>
      </c>
    </row>
    <row r="104" spans="1:8" ht="12.75">
      <c r="A104" s="121"/>
      <c r="B104" s="122">
        <v>32</v>
      </c>
      <c r="C104" s="121" t="s">
        <v>20</v>
      </c>
      <c r="D104" s="123">
        <v>778058</v>
      </c>
      <c r="E104" s="123">
        <v>2175000</v>
      </c>
      <c r="F104" s="123">
        <f>F105+F106+F107+F108</f>
        <v>920042</v>
      </c>
      <c r="G104" s="124">
        <f t="shared" si="2"/>
        <v>118.24851103645229</v>
      </c>
      <c r="H104" s="125">
        <f t="shared" si="3"/>
        <v>42.300781609195404</v>
      </c>
    </row>
    <row r="105" spans="1:8" ht="12.75">
      <c r="A105" s="126" t="s">
        <v>240</v>
      </c>
      <c r="B105" s="122">
        <v>321</v>
      </c>
      <c r="C105" s="121" t="s">
        <v>21</v>
      </c>
      <c r="D105" s="133">
        <v>36654</v>
      </c>
      <c r="E105" s="133">
        <v>85000</v>
      </c>
      <c r="F105" s="133">
        <v>38048</v>
      </c>
      <c r="G105" s="124">
        <f t="shared" si="2"/>
        <v>103.80313199105144</v>
      </c>
      <c r="H105" s="125">
        <f t="shared" si="3"/>
        <v>44.76235294117647</v>
      </c>
    </row>
    <row r="106" spans="1:8" ht="12.75">
      <c r="A106" s="126" t="s">
        <v>150</v>
      </c>
      <c r="B106" s="122">
        <v>322</v>
      </c>
      <c r="C106" s="121" t="s">
        <v>22</v>
      </c>
      <c r="D106" s="133">
        <v>180690</v>
      </c>
      <c r="E106" s="133">
        <v>523000</v>
      </c>
      <c r="F106" s="133">
        <v>227425</v>
      </c>
      <c r="G106" s="124">
        <f t="shared" si="2"/>
        <v>125.86474071614366</v>
      </c>
      <c r="H106" s="125">
        <f t="shared" si="3"/>
        <v>43.48470363288719</v>
      </c>
    </row>
    <row r="107" spans="1:8" ht="12.75">
      <c r="A107" s="134" t="s">
        <v>150</v>
      </c>
      <c r="B107" s="122">
        <v>323</v>
      </c>
      <c r="C107" s="121" t="s">
        <v>23</v>
      </c>
      <c r="D107" s="133">
        <v>456897</v>
      </c>
      <c r="E107" s="133">
        <v>988000</v>
      </c>
      <c r="F107" s="133">
        <v>564062</v>
      </c>
      <c r="G107" s="124">
        <f t="shared" si="2"/>
        <v>123.45495811966374</v>
      </c>
      <c r="H107" s="125">
        <f t="shared" si="3"/>
        <v>57.091295546558705</v>
      </c>
    </row>
    <row r="108" spans="1:8" ht="12.75">
      <c r="A108" s="126" t="s">
        <v>149</v>
      </c>
      <c r="B108" s="122">
        <v>329</v>
      </c>
      <c r="C108" s="121" t="s">
        <v>24</v>
      </c>
      <c r="D108" s="133">
        <v>103817</v>
      </c>
      <c r="E108" s="133">
        <v>579000</v>
      </c>
      <c r="F108" s="133">
        <v>90507</v>
      </c>
      <c r="G108" s="124">
        <f t="shared" si="2"/>
        <v>87.17936368802798</v>
      </c>
      <c r="H108" s="125">
        <f t="shared" si="3"/>
        <v>15.63160621761658</v>
      </c>
    </row>
    <row r="109" spans="1:8" ht="12.75">
      <c r="A109" s="121"/>
      <c r="B109" s="122">
        <v>34</v>
      </c>
      <c r="C109" s="121" t="s">
        <v>25</v>
      </c>
      <c r="D109" s="123">
        <v>26830</v>
      </c>
      <c r="E109" s="130">
        <v>35000</v>
      </c>
      <c r="F109" s="123">
        <f>F110</f>
        <v>6474</v>
      </c>
      <c r="G109" s="124">
        <f t="shared" si="2"/>
        <v>24.129705553484904</v>
      </c>
      <c r="H109" s="125">
        <f t="shared" si="3"/>
        <v>18.497142857142855</v>
      </c>
    </row>
    <row r="110" spans="1:8" ht="12.75">
      <c r="A110" s="126" t="s">
        <v>149</v>
      </c>
      <c r="B110" s="122">
        <v>343</v>
      </c>
      <c r="C110" s="121" t="s">
        <v>26</v>
      </c>
      <c r="D110" s="133">
        <v>26830</v>
      </c>
      <c r="E110" s="135">
        <v>35000</v>
      </c>
      <c r="F110" s="133">
        <v>6474</v>
      </c>
      <c r="G110" s="124">
        <f t="shared" si="2"/>
        <v>24.129705553484904</v>
      </c>
      <c r="H110" s="125">
        <f t="shared" si="3"/>
        <v>18.497142857142855</v>
      </c>
    </row>
    <row r="111" spans="1:8" ht="12.75">
      <c r="A111" s="121"/>
      <c r="B111" s="122">
        <v>35</v>
      </c>
      <c r="C111" s="121" t="s">
        <v>27</v>
      </c>
      <c r="D111" s="123">
        <v>16885</v>
      </c>
      <c r="E111" s="123">
        <v>50000</v>
      </c>
      <c r="F111" s="123">
        <f>F112</f>
        <v>15310</v>
      </c>
      <c r="G111" s="124">
        <f t="shared" si="2"/>
        <v>90.67219425525614</v>
      </c>
      <c r="H111" s="125">
        <f t="shared" si="3"/>
        <v>30.620000000000005</v>
      </c>
    </row>
    <row r="112" spans="1:8" ht="12.75">
      <c r="A112" s="126">
        <v>1</v>
      </c>
      <c r="B112" s="122">
        <v>352</v>
      </c>
      <c r="C112" s="121" t="s">
        <v>28</v>
      </c>
      <c r="D112" s="133">
        <v>16885</v>
      </c>
      <c r="E112" s="133">
        <v>50000</v>
      </c>
      <c r="F112" s="133">
        <v>15310</v>
      </c>
      <c r="G112" s="124">
        <f t="shared" si="2"/>
        <v>90.67219425525614</v>
      </c>
      <c r="H112" s="125">
        <f t="shared" si="3"/>
        <v>30.620000000000005</v>
      </c>
    </row>
    <row r="113" spans="1:8" ht="12.75">
      <c r="A113" s="126"/>
      <c r="B113" s="122">
        <v>36</v>
      </c>
      <c r="C113" s="121" t="s">
        <v>154</v>
      </c>
      <c r="D113" s="133">
        <v>132166</v>
      </c>
      <c r="E113" s="133">
        <v>275000</v>
      </c>
      <c r="F113" s="133">
        <f>F114</f>
        <v>132166</v>
      </c>
      <c r="G113" s="124">
        <f t="shared" si="2"/>
        <v>100</v>
      </c>
      <c r="H113" s="125">
        <f t="shared" si="3"/>
        <v>48.06036363636363</v>
      </c>
    </row>
    <row r="114" spans="1:8" ht="12.75">
      <c r="A114" s="126" t="s">
        <v>150</v>
      </c>
      <c r="B114" s="122">
        <v>363</v>
      </c>
      <c r="C114" s="121" t="s">
        <v>154</v>
      </c>
      <c r="D114" s="133">
        <v>132166</v>
      </c>
      <c r="E114" s="133">
        <v>275000</v>
      </c>
      <c r="F114" s="133">
        <v>132166</v>
      </c>
      <c r="G114" s="124">
        <f t="shared" si="2"/>
        <v>100</v>
      </c>
      <c r="H114" s="125">
        <f t="shared" si="3"/>
        <v>48.06036363636363</v>
      </c>
    </row>
    <row r="115" spans="1:8" ht="12.75">
      <c r="A115" s="121"/>
      <c r="B115" s="122">
        <v>37</v>
      </c>
      <c r="C115" s="121" t="s">
        <v>29</v>
      </c>
      <c r="D115" s="123">
        <v>145526</v>
      </c>
      <c r="E115" s="123">
        <v>380000</v>
      </c>
      <c r="F115" s="123">
        <f>F116</f>
        <v>159635</v>
      </c>
      <c r="G115" s="124">
        <f t="shared" si="2"/>
        <v>109.6951747454063</v>
      </c>
      <c r="H115" s="125">
        <f t="shared" si="3"/>
        <v>42.00921052631579</v>
      </c>
    </row>
    <row r="116" spans="1:8" ht="12.75">
      <c r="A116" s="126">
        <v>1</v>
      </c>
      <c r="B116" s="122">
        <v>372</v>
      </c>
      <c r="C116" s="121" t="s">
        <v>29</v>
      </c>
      <c r="D116" s="133">
        <v>145526</v>
      </c>
      <c r="E116" s="133">
        <v>380000</v>
      </c>
      <c r="F116" s="133">
        <v>159635</v>
      </c>
      <c r="G116" s="124">
        <f t="shared" si="2"/>
        <v>109.6951747454063</v>
      </c>
      <c r="H116" s="125">
        <f t="shared" si="3"/>
        <v>42.00921052631579</v>
      </c>
    </row>
    <row r="117" spans="1:8" ht="12.75">
      <c r="A117" s="121"/>
      <c r="B117" s="122">
        <v>38</v>
      </c>
      <c r="C117" s="121" t="s">
        <v>30</v>
      </c>
      <c r="D117" s="123">
        <v>552063</v>
      </c>
      <c r="E117" s="123">
        <v>1238000</v>
      </c>
      <c r="F117" s="123">
        <f>F118+F119+F120+F121</f>
        <v>567873</v>
      </c>
      <c r="G117" s="124">
        <f t="shared" si="2"/>
        <v>102.86380358763402</v>
      </c>
      <c r="H117" s="125">
        <f t="shared" si="3"/>
        <v>45.87019386106624</v>
      </c>
    </row>
    <row r="118" spans="1:8" ht="12.75">
      <c r="A118" s="126">
        <v>1</v>
      </c>
      <c r="B118" s="122">
        <v>381</v>
      </c>
      <c r="C118" s="121" t="s">
        <v>31</v>
      </c>
      <c r="D118" s="133">
        <v>351399</v>
      </c>
      <c r="E118" s="133">
        <v>798000</v>
      </c>
      <c r="F118" s="133">
        <v>369194</v>
      </c>
      <c r="G118" s="124">
        <f t="shared" si="2"/>
        <v>105.06404400695506</v>
      </c>
      <c r="H118" s="125">
        <f t="shared" si="3"/>
        <v>46.26491228070175</v>
      </c>
    </row>
    <row r="119" spans="1:8" ht="12.75">
      <c r="A119" s="126">
        <v>1</v>
      </c>
      <c r="B119" s="122">
        <v>383</v>
      </c>
      <c r="C119" s="121" t="s">
        <v>32</v>
      </c>
      <c r="D119" s="133">
        <v>0</v>
      </c>
      <c r="E119" s="133">
        <v>10000</v>
      </c>
      <c r="F119" s="133">
        <v>0</v>
      </c>
      <c r="G119" s="124"/>
      <c r="H119" s="125">
        <f t="shared" si="3"/>
        <v>0</v>
      </c>
    </row>
    <row r="120" spans="1:8" ht="12.75">
      <c r="A120" s="126">
        <v>1</v>
      </c>
      <c r="B120" s="122">
        <v>385</v>
      </c>
      <c r="C120" s="121" t="s">
        <v>142</v>
      </c>
      <c r="D120" s="133">
        <v>0</v>
      </c>
      <c r="E120" s="133">
        <v>30000</v>
      </c>
      <c r="F120" s="133">
        <v>0</v>
      </c>
      <c r="G120" s="124"/>
      <c r="H120" s="125">
        <f t="shared" si="3"/>
        <v>0</v>
      </c>
    </row>
    <row r="121" spans="1:8" ht="12.75">
      <c r="A121" s="134" t="s">
        <v>241</v>
      </c>
      <c r="B121" s="122">
        <v>386</v>
      </c>
      <c r="C121" s="121" t="s">
        <v>33</v>
      </c>
      <c r="D121" s="133">
        <v>200664</v>
      </c>
      <c r="E121" s="133">
        <v>400000</v>
      </c>
      <c r="F121" s="133">
        <v>198679</v>
      </c>
      <c r="G121" s="124">
        <f t="shared" si="2"/>
        <v>99.01078419646772</v>
      </c>
      <c r="H121" s="125">
        <f t="shared" si="3"/>
        <v>49.66975</v>
      </c>
    </row>
    <row r="122" spans="1:8" ht="12.75">
      <c r="A122" s="115"/>
      <c r="B122" s="116">
        <v>4</v>
      </c>
      <c r="C122" s="117" t="s">
        <v>34</v>
      </c>
      <c r="D122" s="118">
        <v>379362</v>
      </c>
      <c r="E122" s="118">
        <v>2040000</v>
      </c>
      <c r="F122" s="118">
        <f>F123+F125+F130</f>
        <v>329519</v>
      </c>
      <c r="G122" s="119">
        <f t="shared" si="2"/>
        <v>86.86136197088797</v>
      </c>
      <c r="H122" s="120">
        <f t="shared" si="3"/>
        <v>16.152892156862745</v>
      </c>
    </row>
    <row r="123" spans="1:8" ht="12.75">
      <c r="A123" s="121"/>
      <c r="B123" s="122">
        <v>41</v>
      </c>
      <c r="C123" s="121" t="s">
        <v>35</v>
      </c>
      <c r="D123" s="123">
        <v>0</v>
      </c>
      <c r="E123" s="123">
        <v>1000000</v>
      </c>
      <c r="F123" s="123">
        <f>F124</f>
        <v>0</v>
      </c>
      <c r="G123" s="124"/>
      <c r="H123" s="125">
        <f t="shared" si="3"/>
        <v>0</v>
      </c>
    </row>
    <row r="124" spans="1:8" ht="12.75">
      <c r="A124" s="126">
        <v>6</v>
      </c>
      <c r="B124" s="122">
        <v>411</v>
      </c>
      <c r="C124" s="121" t="s">
        <v>36</v>
      </c>
      <c r="D124" s="133">
        <v>0</v>
      </c>
      <c r="E124" s="133">
        <v>100000</v>
      </c>
      <c r="F124" s="133">
        <v>0</v>
      </c>
      <c r="G124" s="124"/>
      <c r="H124" s="125">
        <f t="shared" si="3"/>
        <v>0</v>
      </c>
    </row>
    <row r="125" spans="1:8" ht="12.75">
      <c r="A125" s="121"/>
      <c r="B125" s="122">
        <v>42</v>
      </c>
      <c r="C125" s="121" t="s">
        <v>37</v>
      </c>
      <c r="D125" s="123">
        <v>217483</v>
      </c>
      <c r="E125" s="123">
        <v>1260000</v>
      </c>
      <c r="F125" s="123">
        <f>F126+F127+F128+F129</f>
        <v>315717</v>
      </c>
      <c r="G125" s="124">
        <f t="shared" si="2"/>
        <v>145.16858788962816</v>
      </c>
      <c r="H125" s="125">
        <f t="shared" si="3"/>
        <v>25.056904761904764</v>
      </c>
    </row>
    <row r="126" spans="1:8" ht="12.75">
      <c r="A126" s="134" t="s">
        <v>242</v>
      </c>
      <c r="B126" s="122">
        <v>421</v>
      </c>
      <c r="C126" s="121" t="s">
        <v>38</v>
      </c>
      <c r="D126" s="133">
        <v>133423</v>
      </c>
      <c r="E126" s="133">
        <v>945000</v>
      </c>
      <c r="F126" s="133">
        <v>257467</v>
      </c>
      <c r="G126" s="124">
        <f t="shared" si="2"/>
        <v>192.97047735397945</v>
      </c>
      <c r="H126" s="125">
        <f t="shared" si="3"/>
        <v>27.245185185185182</v>
      </c>
    </row>
    <row r="127" spans="1:8" ht="12.75">
      <c r="A127" s="126">
        <v>1</v>
      </c>
      <c r="B127" s="122">
        <v>422</v>
      </c>
      <c r="C127" s="121" t="s">
        <v>39</v>
      </c>
      <c r="D127" s="133">
        <v>19059</v>
      </c>
      <c r="E127" s="133">
        <v>135000</v>
      </c>
      <c r="F127" s="133">
        <v>250</v>
      </c>
      <c r="G127" s="124">
        <f t="shared" si="2"/>
        <v>1.3117162495408994</v>
      </c>
      <c r="H127" s="125">
        <f t="shared" si="3"/>
        <v>0.1851851851851852</v>
      </c>
    </row>
    <row r="128" spans="1:8" ht="12.75">
      <c r="A128" s="126">
        <v>1</v>
      </c>
      <c r="B128" s="122">
        <v>423</v>
      </c>
      <c r="C128" s="121" t="s">
        <v>40</v>
      </c>
      <c r="D128" s="123"/>
      <c r="E128" s="123">
        <v>180000</v>
      </c>
      <c r="F128" s="123">
        <v>58000</v>
      </c>
      <c r="G128" s="124"/>
      <c r="H128" s="125">
        <f t="shared" si="3"/>
        <v>32.22222222222222</v>
      </c>
    </row>
    <row r="129" spans="1:8" ht="12.75">
      <c r="A129" s="126">
        <v>1</v>
      </c>
      <c r="B129" s="122">
        <v>426</v>
      </c>
      <c r="C129" s="121" t="s">
        <v>41</v>
      </c>
      <c r="D129" s="133">
        <v>65000</v>
      </c>
      <c r="E129" s="133">
        <v>0</v>
      </c>
      <c r="F129" s="133">
        <v>0</v>
      </c>
      <c r="G129" s="124">
        <f t="shared" si="2"/>
        <v>0</v>
      </c>
      <c r="H129" s="125"/>
    </row>
    <row r="130" spans="1:8" ht="12.75">
      <c r="A130" s="121"/>
      <c r="B130" s="122">
        <v>45</v>
      </c>
      <c r="C130" s="121" t="s">
        <v>42</v>
      </c>
      <c r="D130" s="123">
        <v>161879</v>
      </c>
      <c r="E130" s="123">
        <v>680000</v>
      </c>
      <c r="F130" s="123">
        <f>F131</f>
        <v>13802</v>
      </c>
      <c r="G130" s="124">
        <f t="shared" si="2"/>
        <v>8.526121362252052</v>
      </c>
      <c r="H130" s="125">
        <f t="shared" si="3"/>
        <v>2.0297058823529412</v>
      </c>
    </row>
    <row r="131" spans="1:8" ht="12.75">
      <c r="A131" s="134" t="s">
        <v>149</v>
      </c>
      <c r="B131" s="122">
        <v>451</v>
      </c>
      <c r="C131" s="121" t="s">
        <v>43</v>
      </c>
      <c r="D131" s="133">
        <v>161879</v>
      </c>
      <c r="E131" s="133">
        <v>680000</v>
      </c>
      <c r="F131" s="133">
        <v>13802</v>
      </c>
      <c r="G131" s="124">
        <f t="shared" si="2"/>
        <v>8.526121362252052</v>
      </c>
      <c r="H131" s="125">
        <f t="shared" si="3"/>
        <v>2.0297058823529412</v>
      </c>
    </row>
    <row r="132" spans="1:8" ht="11.25">
      <c r="A132" s="91"/>
      <c r="B132" s="59"/>
      <c r="C132" s="36"/>
      <c r="D132" s="92"/>
      <c r="E132" s="92"/>
      <c r="F132" s="92"/>
      <c r="G132" s="93"/>
      <c r="H132" s="94"/>
    </row>
    <row r="133" spans="1:8" ht="12.75">
      <c r="A133" s="136"/>
      <c r="B133" s="136"/>
      <c r="C133" s="96" t="s">
        <v>249</v>
      </c>
      <c r="D133" s="136"/>
      <c r="E133" s="136"/>
      <c r="F133" s="136"/>
      <c r="G133" s="136"/>
      <c r="H133" s="35"/>
    </row>
    <row r="134" spans="1:8" ht="12.75">
      <c r="A134" s="136"/>
      <c r="B134" s="136"/>
      <c r="C134" s="96" t="s">
        <v>250</v>
      </c>
      <c r="D134" s="136"/>
      <c r="E134" s="136"/>
      <c r="F134" s="136"/>
      <c r="G134" s="136"/>
      <c r="H134" s="35"/>
    </row>
    <row r="135" spans="1:8" ht="12.75">
      <c r="A135" s="136"/>
      <c r="B135" s="136"/>
      <c r="C135" s="96" t="s">
        <v>252</v>
      </c>
      <c r="D135" s="136"/>
      <c r="E135" s="136"/>
      <c r="F135" s="136"/>
      <c r="G135" s="136"/>
      <c r="H135" s="35"/>
    </row>
    <row r="136" spans="1:8" ht="12.75">
      <c r="A136" s="136"/>
      <c r="B136" s="136"/>
      <c r="C136" s="96" t="s">
        <v>253</v>
      </c>
      <c r="D136" s="136"/>
      <c r="E136" s="136"/>
      <c r="F136" s="136"/>
      <c r="G136" s="136"/>
      <c r="H136" s="35"/>
    </row>
    <row r="137" spans="1:8" ht="12.75">
      <c r="A137" s="136"/>
      <c r="B137" s="136"/>
      <c r="C137" s="96" t="s">
        <v>254</v>
      </c>
      <c r="D137" s="136"/>
      <c r="E137" s="136"/>
      <c r="F137" s="136"/>
      <c r="G137" s="136"/>
      <c r="H137" s="35"/>
    </row>
    <row r="138" spans="1:8" ht="12.75">
      <c r="A138" s="136"/>
      <c r="B138" s="136"/>
      <c r="C138" s="96" t="s">
        <v>255</v>
      </c>
      <c r="D138" s="136"/>
      <c r="E138" s="136"/>
      <c r="F138" s="136"/>
      <c r="G138" s="136"/>
      <c r="H138" s="35"/>
    </row>
    <row r="139" spans="1:8" ht="12.75">
      <c r="A139" s="136"/>
      <c r="B139" s="136"/>
      <c r="C139" s="96" t="s">
        <v>256</v>
      </c>
      <c r="D139" s="136"/>
      <c r="E139" s="136"/>
      <c r="F139" s="136"/>
      <c r="G139" s="136"/>
      <c r="H139" s="35"/>
    </row>
    <row r="140" spans="1:8" ht="12.75">
      <c r="A140" s="136"/>
      <c r="B140" s="136"/>
      <c r="C140" s="96" t="s">
        <v>257</v>
      </c>
      <c r="D140" s="136"/>
      <c r="E140" s="136"/>
      <c r="F140" s="136"/>
      <c r="G140" s="136"/>
      <c r="H140" s="35"/>
    </row>
    <row r="141" spans="1:8" ht="12.75">
      <c r="A141" s="136"/>
      <c r="B141" s="136"/>
      <c r="C141" s="96" t="s">
        <v>251</v>
      </c>
      <c r="D141" s="136"/>
      <c r="E141" s="136"/>
      <c r="F141" s="136"/>
      <c r="G141" s="136"/>
      <c r="H141" s="35"/>
    </row>
    <row r="142" spans="1:8" ht="12.75">
      <c r="A142" s="136"/>
      <c r="B142" s="136"/>
      <c r="C142" s="96" t="s">
        <v>258</v>
      </c>
      <c r="D142" s="136"/>
      <c r="E142" s="136"/>
      <c r="F142" s="136"/>
      <c r="G142" s="136"/>
      <c r="H142" s="35"/>
    </row>
    <row r="143" spans="1:8" ht="12.75">
      <c r="A143" s="136"/>
      <c r="B143" s="136"/>
      <c r="C143" s="96"/>
      <c r="D143" s="136"/>
      <c r="E143" s="136"/>
      <c r="F143" s="136"/>
      <c r="G143" s="136"/>
      <c r="H143" s="35"/>
    </row>
    <row r="144" spans="1:8" ht="12.75">
      <c r="A144" s="136"/>
      <c r="B144" s="136"/>
      <c r="C144" s="136"/>
      <c r="D144" s="136"/>
      <c r="E144" s="136"/>
      <c r="F144" s="136"/>
      <c r="G144" s="136"/>
      <c r="H144" s="35"/>
    </row>
    <row r="145" spans="1:8" ht="12.75">
      <c r="A145" s="35"/>
      <c r="B145" s="35"/>
      <c r="C145" s="95" t="s">
        <v>115</v>
      </c>
      <c r="D145" s="35"/>
      <c r="E145" s="35"/>
      <c r="F145" s="35"/>
      <c r="G145" s="35"/>
      <c r="H145" s="35"/>
    </row>
    <row r="146" spans="1:8" ht="12.75">
      <c r="A146" s="141" t="s">
        <v>151</v>
      </c>
      <c r="B146" s="141"/>
      <c r="C146" s="141"/>
      <c r="D146" s="141"/>
      <c r="E146" s="141"/>
      <c r="F146" s="141"/>
      <c r="G146" s="141"/>
      <c r="H146" s="141"/>
    </row>
    <row r="147" spans="1:8" ht="12.75" customHeight="1">
      <c r="A147" s="35"/>
      <c r="B147" s="35"/>
      <c r="C147" s="137"/>
      <c r="D147" s="35"/>
      <c r="E147" s="35"/>
      <c r="F147" s="35"/>
      <c r="G147" s="35"/>
      <c r="H147" s="35"/>
    </row>
    <row r="148" spans="1:8" ht="12.75">
      <c r="A148" s="136"/>
      <c r="B148" s="138" t="s">
        <v>246</v>
      </c>
      <c r="C148" s="138"/>
      <c r="D148" s="138"/>
      <c r="E148" s="138"/>
      <c r="F148" s="138"/>
      <c r="G148" s="138"/>
      <c r="H148" s="138"/>
    </row>
    <row r="149" spans="1:8" ht="12.75">
      <c r="A149" s="136"/>
      <c r="B149" s="138" t="s">
        <v>247</v>
      </c>
      <c r="C149" s="138"/>
      <c r="D149" s="138"/>
      <c r="E149" s="138"/>
      <c r="F149" s="138"/>
      <c r="G149" s="138"/>
      <c r="H149" s="138"/>
    </row>
    <row r="150" spans="1:8" ht="12.75" customHeight="1">
      <c r="A150" s="35"/>
      <c r="B150" s="140" t="s">
        <v>248</v>
      </c>
      <c r="C150" s="140"/>
      <c r="D150" s="140"/>
      <c r="E150" s="140"/>
      <c r="F150" s="140"/>
      <c r="G150" s="140"/>
      <c r="H150" s="140"/>
    </row>
  </sheetData>
  <mergeCells count="7">
    <mergeCell ref="B149:H149"/>
    <mergeCell ref="A1:H42"/>
    <mergeCell ref="B150:H150"/>
    <mergeCell ref="B148:H148"/>
    <mergeCell ref="A146:H146"/>
    <mergeCell ref="A43:H43"/>
    <mergeCell ref="A44:H4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3"/>
  <headerFooter alignWithMargins="0">
    <oddFooter>&amp;CStranica &amp;P</oddFooter>
  </headerFooter>
  <legacyDrawing r:id="rId2"/>
  <oleObjects>
    <oleObject progId="Slika" shapeId="7104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252"/>
  <sheetViews>
    <sheetView tabSelected="1" view="pageBreakPreview" zoomScale="75" zoomScaleSheetLayoutView="75" zoomScalePageLayoutView="0" workbookViewId="0" topLeftCell="A211">
      <selection activeCell="F240" sqref="F240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6.28125" style="3" customWidth="1"/>
    <col min="4" max="4" width="42.57421875" style="3" customWidth="1"/>
    <col min="5" max="9" width="12.140625" style="3" customWidth="1"/>
  </cols>
  <sheetData>
    <row r="2" spans="1:9" ht="12.75">
      <c r="A2" s="22" t="s">
        <v>119</v>
      </c>
      <c r="B2" s="10"/>
      <c r="C2" s="11"/>
      <c r="D2" s="9" t="s">
        <v>46</v>
      </c>
      <c r="E2" s="73" t="s">
        <v>174</v>
      </c>
      <c r="F2" s="57" t="s">
        <v>167</v>
      </c>
      <c r="G2" s="57" t="s">
        <v>175</v>
      </c>
      <c r="H2" s="57" t="s">
        <v>168</v>
      </c>
      <c r="I2" s="57" t="s">
        <v>168</v>
      </c>
    </row>
    <row r="3" spans="1:9" ht="12.75">
      <c r="A3" s="12" t="s">
        <v>116</v>
      </c>
      <c r="B3" s="12" t="s">
        <v>117</v>
      </c>
      <c r="C3" s="12" t="s">
        <v>118</v>
      </c>
      <c r="D3" s="8"/>
      <c r="E3" s="74" t="s">
        <v>176</v>
      </c>
      <c r="F3" s="75" t="s">
        <v>178</v>
      </c>
      <c r="G3" s="58" t="s">
        <v>177</v>
      </c>
      <c r="H3" s="75" t="s">
        <v>179</v>
      </c>
      <c r="I3" s="75" t="s">
        <v>180</v>
      </c>
    </row>
    <row r="4" spans="1:9" s="1" customFormat="1" ht="12.75">
      <c r="A4" s="47" t="s">
        <v>49</v>
      </c>
      <c r="B4" s="38"/>
      <c r="C4" s="39"/>
      <c r="D4" s="17"/>
      <c r="E4" s="23">
        <v>2356029</v>
      </c>
      <c r="F4" s="23">
        <f>F5</f>
        <v>6950000</v>
      </c>
      <c r="G4" s="23">
        <f>G5</f>
        <v>2415464</v>
      </c>
      <c r="H4" s="77">
        <f aca="true" t="shared" si="0" ref="H4:H10">(G4/E4)*100</f>
        <v>102.52267692800045</v>
      </c>
      <c r="I4" s="77">
        <f aca="true" t="shared" si="1" ref="I4:I10">(G4/F4)*100</f>
        <v>34.75487769784172</v>
      </c>
    </row>
    <row r="5" spans="1:9" ht="12.75">
      <c r="A5" s="48" t="s">
        <v>50</v>
      </c>
      <c r="B5" s="31"/>
      <c r="C5" s="40"/>
      <c r="D5" s="39" t="s">
        <v>48</v>
      </c>
      <c r="E5" s="23">
        <v>2356029</v>
      </c>
      <c r="F5" s="23">
        <f>F8+F64+F84+F99+F106+F142+F152+F163+F172+F192+F205+F212+F238</f>
        <v>6950000</v>
      </c>
      <c r="G5" s="23">
        <f>G8+G64+G84+G99+G106+G142+G152+G163+G172+G192+G205+G212+G238</f>
        <v>2415464</v>
      </c>
      <c r="H5" s="77">
        <f t="shared" si="0"/>
        <v>102.52267692800045</v>
      </c>
      <c r="I5" s="77">
        <f t="shared" si="1"/>
        <v>34.75487769784172</v>
      </c>
    </row>
    <row r="6" spans="1:9" ht="12.75">
      <c r="A6" s="48" t="s">
        <v>87</v>
      </c>
      <c r="B6" s="31"/>
      <c r="C6" s="40"/>
      <c r="D6" s="39" t="s">
        <v>48</v>
      </c>
      <c r="E6" s="23">
        <v>2356029</v>
      </c>
      <c r="F6" s="23">
        <f>F5</f>
        <v>6950000</v>
      </c>
      <c r="G6" s="23">
        <f>G5</f>
        <v>2415464</v>
      </c>
      <c r="H6" s="77">
        <f t="shared" si="0"/>
        <v>102.52267692800045</v>
      </c>
      <c r="I6" s="77">
        <f t="shared" si="1"/>
        <v>34.75487769784172</v>
      </c>
    </row>
    <row r="7" spans="1:9" ht="12.75">
      <c r="A7" s="48" t="s">
        <v>51</v>
      </c>
      <c r="B7" s="31"/>
      <c r="C7" s="40"/>
      <c r="D7" s="39" t="s">
        <v>52</v>
      </c>
      <c r="E7" s="23">
        <v>2356029</v>
      </c>
      <c r="F7" s="23">
        <f>F5</f>
        <v>6950000</v>
      </c>
      <c r="G7" s="23">
        <f>G5</f>
        <v>2415464</v>
      </c>
      <c r="H7" s="77">
        <f t="shared" si="0"/>
        <v>102.52267692800045</v>
      </c>
      <c r="I7" s="77">
        <f t="shared" si="1"/>
        <v>34.75487769784172</v>
      </c>
    </row>
    <row r="8" spans="1:9" ht="12.75">
      <c r="A8" s="30" t="s">
        <v>71</v>
      </c>
      <c r="B8" s="6"/>
      <c r="C8" s="2"/>
      <c r="D8" s="2" t="s">
        <v>91</v>
      </c>
      <c r="E8" s="32">
        <v>511363</v>
      </c>
      <c r="F8" s="32">
        <f>F9+F43+F46+F52+F55+F58+F61</f>
        <v>1903000</v>
      </c>
      <c r="G8" s="32">
        <f>G9+G43+G46+G52+G55+G58+G61</f>
        <v>535318</v>
      </c>
      <c r="H8" s="76">
        <f t="shared" si="0"/>
        <v>104.68453916298206</v>
      </c>
      <c r="I8" s="76">
        <f t="shared" si="1"/>
        <v>28.130215449290596</v>
      </c>
    </row>
    <row r="9" spans="1:9" ht="12.75">
      <c r="A9" s="13" t="s">
        <v>44</v>
      </c>
      <c r="B9" s="13" t="s">
        <v>136</v>
      </c>
      <c r="C9" s="21" t="s">
        <v>56</v>
      </c>
      <c r="D9" s="17"/>
      <c r="E9" s="18">
        <v>438002</v>
      </c>
      <c r="F9" s="18">
        <f>SUM(F10:F42)</f>
        <v>923000</v>
      </c>
      <c r="G9" s="18">
        <f>G10+G12+G14+G17+G21+G26+G33+G39+G42</f>
        <v>443358</v>
      </c>
      <c r="H9" s="77">
        <f t="shared" si="0"/>
        <v>101.22282546655038</v>
      </c>
      <c r="I9" s="77">
        <f t="shared" si="1"/>
        <v>48.03445287107259</v>
      </c>
    </row>
    <row r="10" spans="1:9" ht="12.75">
      <c r="A10" s="25"/>
      <c r="C10" s="19">
        <v>311</v>
      </c>
      <c r="D10" s="14" t="s">
        <v>47</v>
      </c>
      <c r="E10" s="20">
        <v>169180</v>
      </c>
      <c r="F10" s="20">
        <v>360000</v>
      </c>
      <c r="G10" s="20">
        <f>G11</f>
        <v>169212</v>
      </c>
      <c r="H10" s="77">
        <f t="shared" si="0"/>
        <v>100.01891476533868</v>
      </c>
      <c r="I10" s="77">
        <f t="shared" si="1"/>
        <v>47.00333333333334</v>
      </c>
    </row>
    <row r="11" spans="1:9" ht="12.75">
      <c r="A11" s="24"/>
      <c r="C11" s="19">
        <v>3111</v>
      </c>
      <c r="D11" s="78" t="s">
        <v>202</v>
      </c>
      <c r="E11" s="20"/>
      <c r="F11" s="20"/>
      <c r="G11" s="20">
        <v>169212</v>
      </c>
      <c r="H11" s="77"/>
      <c r="I11" s="77"/>
    </row>
    <row r="12" spans="1:9" ht="12.75">
      <c r="A12" s="24"/>
      <c r="C12" s="19">
        <v>312</v>
      </c>
      <c r="D12" s="14" t="s">
        <v>18</v>
      </c>
      <c r="E12" s="20">
        <v>8000</v>
      </c>
      <c r="F12" s="20">
        <v>20000</v>
      </c>
      <c r="G12" s="20">
        <f>G13</f>
        <v>8000</v>
      </c>
      <c r="H12" s="77">
        <f>(G12/E12)*100</f>
        <v>100</v>
      </c>
      <c r="I12" s="77">
        <f>(G12/F12)*100</f>
        <v>40</v>
      </c>
    </row>
    <row r="13" spans="1:9" ht="12.75">
      <c r="A13" s="24"/>
      <c r="C13" s="19">
        <v>3121</v>
      </c>
      <c r="D13" s="78" t="s">
        <v>18</v>
      </c>
      <c r="E13" s="20"/>
      <c r="F13" s="20"/>
      <c r="G13" s="20">
        <v>8000</v>
      </c>
      <c r="H13" s="77"/>
      <c r="I13" s="77"/>
    </row>
    <row r="14" spans="1:9" ht="12.75">
      <c r="A14" s="24"/>
      <c r="C14" s="19">
        <v>313</v>
      </c>
      <c r="D14" s="14" t="s">
        <v>19</v>
      </c>
      <c r="E14" s="20">
        <v>28171</v>
      </c>
      <c r="F14" s="20">
        <v>65000</v>
      </c>
      <c r="G14" s="20">
        <f>G15+G16</f>
        <v>25720</v>
      </c>
      <c r="H14" s="77">
        <f>(G14/E14)*100</f>
        <v>91.29956338078166</v>
      </c>
      <c r="I14" s="77">
        <f>(G14/F14)*100</f>
        <v>39.56923076923077</v>
      </c>
    </row>
    <row r="15" spans="1:9" ht="12.75">
      <c r="A15" s="24"/>
      <c r="C15" s="19">
        <v>3132</v>
      </c>
      <c r="D15" s="78" t="s">
        <v>203</v>
      </c>
      <c r="E15" s="20"/>
      <c r="F15" s="20"/>
      <c r="G15" s="20">
        <v>22844</v>
      </c>
      <c r="H15" s="77"/>
      <c r="I15" s="77"/>
    </row>
    <row r="16" spans="1:9" ht="13.5" customHeight="1">
      <c r="A16" s="24"/>
      <c r="C16" s="19">
        <v>3133</v>
      </c>
      <c r="D16" s="78" t="s">
        <v>204</v>
      </c>
      <c r="E16" s="20"/>
      <c r="F16" s="20"/>
      <c r="G16" s="20">
        <v>2876</v>
      </c>
      <c r="H16" s="77"/>
      <c r="I16" s="77"/>
    </row>
    <row r="17" spans="1:9" ht="12.75">
      <c r="A17" s="24"/>
      <c r="C17" s="19">
        <v>321</v>
      </c>
      <c r="D17" s="14" t="s">
        <v>21</v>
      </c>
      <c r="E17" s="20">
        <v>27495</v>
      </c>
      <c r="F17" s="20">
        <v>60000</v>
      </c>
      <c r="G17" s="20">
        <f>G18+G19+G20</f>
        <v>30648</v>
      </c>
      <c r="H17" s="77">
        <f>(G17/E17)*100</f>
        <v>111.46753955264595</v>
      </c>
      <c r="I17" s="77">
        <f>(G17/F17)*100</f>
        <v>51.080000000000005</v>
      </c>
    </row>
    <row r="18" spans="1:9" ht="12.75">
      <c r="A18" s="24"/>
      <c r="C18" s="19">
        <v>3211</v>
      </c>
      <c r="D18" s="78" t="s">
        <v>205</v>
      </c>
      <c r="E18" s="20"/>
      <c r="F18" s="20"/>
      <c r="G18" s="20">
        <v>20768</v>
      </c>
      <c r="H18" s="77"/>
      <c r="I18" s="77"/>
    </row>
    <row r="19" spans="1:9" ht="12.75">
      <c r="A19" s="24"/>
      <c r="C19" s="19">
        <v>3212</v>
      </c>
      <c r="D19" s="78" t="s">
        <v>206</v>
      </c>
      <c r="E19" s="20"/>
      <c r="F19" s="20"/>
      <c r="G19" s="20">
        <v>8880</v>
      </c>
      <c r="H19" s="77"/>
      <c r="I19" s="77"/>
    </row>
    <row r="20" spans="1:9" ht="12.75">
      <c r="A20" s="24"/>
      <c r="C20" s="19">
        <v>3213</v>
      </c>
      <c r="D20" s="78" t="s">
        <v>207</v>
      </c>
      <c r="E20" s="20"/>
      <c r="F20" s="20"/>
      <c r="G20" s="20">
        <v>1000</v>
      </c>
      <c r="H20" s="77"/>
      <c r="I20" s="77"/>
    </row>
    <row r="21" spans="1:9" ht="12.75">
      <c r="A21" s="24"/>
      <c r="C21" s="19">
        <v>322</v>
      </c>
      <c r="D21" s="14" t="s">
        <v>22</v>
      </c>
      <c r="E21" s="20">
        <v>48335</v>
      </c>
      <c r="F21" s="20">
        <v>93000</v>
      </c>
      <c r="G21" s="20">
        <f>G22+G23+G24+G25</f>
        <v>64243</v>
      </c>
      <c r="H21" s="77">
        <f>(G21/E21)*100</f>
        <v>132.91196855280853</v>
      </c>
      <c r="I21" s="77">
        <f>(G21/F21)*100</f>
        <v>69.07849462365591</v>
      </c>
    </row>
    <row r="22" spans="1:9" ht="12.75">
      <c r="A22" s="24"/>
      <c r="C22" s="19">
        <v>3221</v>
      </c>
      <c r="D22" s="78" t="s">
        <v>208</v>
      </c>
      <c r="E22" s="20"/>
      <c r="F22" s="20"/>
      <c r="G22" s="20">
        <v>22808</v>
      </c>
      <c r="H22" s="77"/>
      <c r="I22" s="77"/>
    </row>
    <row r="23" spans="1:9" ht="12.75">
      <c r="A23" s="24"/>
      <c r="C23" s="19">
        <v>3223</v>
      </c>
      <c r="D23" s="78" t="s">
        <v>209</v>
      </c>
      <c r="E23" s="20"/>
      <c r="F23" s="20"/>
      <c r="G23" s="20">
        <v>16644</v>
      </c>
      <c r="H23" s="77"/>
      <c r="I23" s="77"/>
    </row>
    <row r="24" spans="1:9" ht="12.75">
      <c r="A24" s="24"/>
      <c r="C24" s="19">
        <v>3224</v>
      </c>
      <c r="D24" s="78" t="s">
        <v>210</v>
      </c>
      <c r="E24" s="20"/>
      <c r="F24" s="20"/>
      <c r="G24" s="20">
        <v>3587</v>
      </c>
      <c r="H24" s="77"/>
      <c r="I24" s="77"/>
    </row>
    <row r="25" spans="1:9" ht="12.75">
      <c r="A25" s="24"/>
      <c r="C25" s="19">
        <v>3225</v>
      </c>
      <c r="D25" s="78" t="s">
        <v>211</v>
      </c>
      <c r="E25" s="20"/>
      <c r="F25" s="20"/>
      <c r="G25" s="20">
        <v>21204</v>
      </c>
      <c r="H25" s="77"/>
      <c r="I25" s="77"/>
    </row>
    <row r="26" spans="1:9" ht="12.75">
      <c r="A26" s="24"/>
      <c r="C26" s="19">
        <v>323</v>
      </c>
      <c r="D26" s="14" t="s">
        <v>23</v>
      </c>
      <c r="E26" s="20">
        <v>104183</v>
      </c>
      <c r="F26" s="20">
        <v>200000</v>
      </c>
      <c r="G26" s="20">
        <f>G27+G28+G29+G30+G31+G32</f>
        <v>112943</v>
      </c>
      <c r="H26" s="77">
        <f>(G26/E26)*100</f>
        <v>108.40828158144802</v>
      </c>
      <c r="I26" s="77">
        <f>(G26/F26)*100</f>
        <v>56.4715</v>
      </c>
    </row>
    <row r="27" spans="1:9" ht="12.75">
      <c r="A27" s="24"/>
      <c r="C27" s="19">
        <v>3231</v>
      </c>
      <c r="D27" s="78" t="s">
        <v>212</v>
      </c>
      <c r="E27" s="20"/>
      <c r="F27" s="20"/>
      <c r="G27" s="20">
        <v>17675</v>
      </c>
      <c r="H27" s="77"/>
      <c r="I27" s="77"/>
    </row>
    <row r="28" spans="1:9" ht="12.75">
      <c r="A28" s="24"/>
      <c r="C28" s="19">
        <v>3232</v>
      </c>
      <c r="D28" s="78" t="s">
        <v>213</v>
      </c>
      <c r="E28" s="20"/>
      <c r="F28" s="20"/>
      <c r="G28" s="20">
        <v>8596</v>
      </c>
      <c r="H28" s="77"/>
      <c r="I28" s="77"/>
    </row>
    <row r="29" spans="1:9" ht="12.75">
      <c r="A29" s="24"/>
      <c r="C29" s="19">
        <v>3233</v>
      </c>
      <c r="D29" s="78" t="s">
        <v>214</v>
      </c>
      <c r="E29" s="20"/>
      <c r="F29" s="20"/>
      <c r="G29" s="20">
        <v>14216</v>
      </c>
      <c r="H29" s="77"/>
      <c r="I29" s="77"/>
    </row>
    <row r="30" spans="1:9" ht="12.75">
      <c r="A30" s="24"/>
      <c r="C30" s="19">
        <v>3234</v>
      </c>
      <c r="D30" s="78" t="s">
        <v>215</v>
      </c>
      <c r="E30" s="20"/>
      <c r="F30" s="20"/>
      <c r="G30" s="20">
        <v>29802</v>
      </c>
      <c r="H30" s="77"/>
      <c r="I30" s="77"/>
    </row>
    <row r="31" spans="1:9" ht="12.75">
      <c r="A31" s="24"/>
      <c r="C31" s="19">
        <v>3237</v>
      </c>
      <c r="D31" s="78" t="s">
        <v>216</v>
      </c>
      <c r="E31" s="20"/>
      <c r="F31" s="20"/>
      <c r="G31" s="20">
        <v>34479</v>
      </c>
      <c r="H31" s="77"/>
      <c r="I31" s="77"/>
    </row>
    <row r="32" spans="1:9" ht="12.75">
      <c r="A32" s="24"/>
      <c r="C32" s="19">
        <v>3239</v>
      </c>
      <c r="D32" s="78" t="s">
        <v>217</v>
      </c>
      <c r="E32" s="20"/>
      <c r="F32" s="20"/>
      <c r="G32" s="20">
        <v>8175</v>
      </c>
      <c r="H32" s="77"/>
      <c r="I32" s="77"/>
    </row>
    <row r="33" spans="1:9" ht="12.75">
      <c r="A33" s="24"/>
      <c r="C33" s="19">
        <v>329</v>
      </c>
      <c r="D33" s="14" t="s">
        <v>24</v>
      </c>
      <c r="E33" s="20">
        <v>25808</v>
      </c>
      <c r="F33" s="20">
        <v>85000</v>
      </c>
      <c r="G33" s="20">
        <f>G34+G35+G36+G37+G38</f>
        <v>25529</v>
      </c>
      <c r="H33" s="77">
        <f>(G33/E33)*100</f>
        <v>98.91893986360817</v>
      </c>
      <c r="I33" s="77">
        <f>(G33/F33)*100</f>
        <v>30.03411764705882</v>
      </c>
    </row>
    <row r="34" spans="1:9" ht="12.75">
      <c r="A34" s="24"/>
      <c r="C34" s="19">
        <v>3292</v>
      </c>
      <c r="D34" s="78" t="s">
        <v>218</v>
      </c>
      <c r="E34" s="20"/>
      <c r="F34" s="20"/>
      <c r="G34" s="20">
        <v>11190</v>
      </c>
      <c r="H34" s="77"/>
      <c r="I34" s="77"/>
    </row>
    <row r="35" spans="1:9" ht="12.75">
      <c r="A35" s="24"/>
      <c r="C35" s="19">
        <v>3293</v>
      </c>
      <c r="D35" s="78" t="s">
        <v>219</v>
      </c>
      <c r="E35" s="20"/>
      <c r="F35" s="20"/>
      <c r="G35" s="20">
        <v>10017</v>
      </c>
      <c r="H35" s="77"/>
      <c r="I35" s="77"/>
    </row>
    <row r="36" spans="1:9" ht="12.75">
      <c r="A36" s="24"/>
      <c r="C36" s="19">
        <v>3294</v>
      </c>
      <c r="D36" s="78" t="s">
        <v>220</v>
      </c>
      <c r="E36" s="20"/>
      <c r="F36" s="20"/>
      <c r="G36" s="20">
        <v>2216</v>
      </c>
      <c r="H36" s="77"/>
      <c r="I36" s="77"/>
    </row>
    <row r="37" spans="1:9" ht="12.75">
      <c r="A37" s="24"/>
      <c r="C37" s="19">
        <v>3295</v>
      </c>
      <c r="D37" s="14" t="s">
        <v>153</v>
      </c>
      <c r="E37" s="20"/>
      <c r="F37" s="20"/>
      <c r="G37" s="20">
        <v>1454</v>
      </c>
      <c r="H37" s="77"/>
      <c r="I37" s="77"/>
    </row>
    <row r="38" spans="1:9" ht="12.75">
      <c r="A38" s="24"/>
      <c r="C38" s="19">
        <v>3299</v>
      </c>
      <c r="D38" s="78" t="s">
        <v>24</v>
      </c>
      <c r="E38" s="20"/>
      <c r="F38" s="20"/>
      <c r="G38" s="20">
        <v>652</v>
      </c>
      <c r="H38" s="77"/>
      <c r="I38" s="77"/>
    </row>
    <row r="39" spans="1:9" ht="12.75">
      <c r="A39" s="24"/>
      <c r="C39" s="19">
        <v>343</v>
      </c>
      <c r="D39" s="14" t="s">
        <v>26</v>
      </c>
      <c r="E39" s="20">
        <v>26830</v>
      </c>
      <c r="F39" s="20">
        <v>30000</v>
      </c>
      <c r="G39" s="20">
        <f>G40+G41</f>
        <v>7063</v>
      </c>
      <c r="H39" s="77">
        <f>(G39/E39)*100</f>
        <v>26.325009317927694</v>
      </c>
      <c r="I39" s="77">
        <f>(G39/F39)*100</f>
        <v>23.543333333333333</v>
      </c>
    </row>
    <row r="40" spans="1:9" ht="12.75">
      <c r="A40" s="24"/>
      <c r="C40" s="19">
        <v>3431</v>
      </c>
      <c r="D40" s="78" t="s">
        <v>221</v>
      </c>
      <c r="E40" s="20"/>
      <c r="F40" s="20"/>
      <c r="G40" s="20">
        <v>4923</v>
      </c>
      <c r="H40" s="77"/>
      <c r="I40" s="77"/>
    </row>
    <row r="41" spans="1:9" ht="12.75">
      <c r="A41" s="24"/>
      <c r="C41" s="19">
        <v>3434</v>
      </c>
      <c r="D41" s="78" t="s">
        <v>222</v>
      </c>
      <c r="E41" s="20"/>
      <c r="F41" s="20"/>
      <c r="G41" s="20">
        <v>2140</v>
      </c>
      <c r="H41" s="77"/>
      <c r="I41" s="77"/>
    </row>
    <row r="42" spans="1:9" ht="12.75">
      <c r="A42" s="26"/>
      <c r="C42" s="19">
        <v>383</v>
      </c>
      <c r="D42" s="14" t="s">
        <v>32</v>
      </c>
      <c r="E42" s="20"/>
      <c r="F42" s="20">
        <v>10000</v>
      </c>
      <c r="G42" s="20">
        <v>0</v>
      </c>
      <c r="H42" s="77"/>
      <c r="I42" s="77">
        <f>(G42/F42)*100</f>
        <v>0</v>
      </c>
    </row>
    <row r="43" spans="1:9" ht="12.75">
      <c r="A43" s="66" t="s">
        <v>44</v>
      </c>
      <c r="B43" s="66" t="s">
        <v>136</v>
      </c>
      <c r="C43" s="14" t="s">
        <v>53</v>
      </c>
      <c r="D43" s="14"/>
      <c r="E43" s="15">
        <v>3000</v>
      </c>
      <c r="F43" s="15">
        <f>F44</f>
        <v>10000</v>
      </c>
      <c r="G43" s="15">
        <f>G44</f>
        <v>250</v>
      </c>
      <c r="H43" s="77">
        <f>(G43/E43)*100</f>
        <v>8.333333333333332</v>
      </c>
      <c r="I43" s="77">
        <f>(G43/F43)*100</f>
        <v>2.5</v>
      </c>
    </row>
    <row r="44" spans="1:9" ht="12.75">
      <c r="A44" s="25"/>
      <c r="B44" s="62"/>
      <c r="C44" s="68">
        <v>422</v>
      </c>
      <c r="D44" s="14" t="s">
        <v>39</v>
      </c>
      <c r="E44" s="20">
        <v>3000</v>
      </c>
      <c r="F44" s="20">
        <v>10000</v>
      </c>
      <c r="G44" s="20">
        <f>G45</f>
        <v>250</v>
      </c>
      <c r="H44" s="77">
        <f>(G44/E44)*100</f>
        <v>8.333333333333332</v>
      </c>
      <c r="I44" s="77">
        <f>(G44/F44)*100</f>
        <v>2.5</v>
      </c>
    </row>
    <row r="45" spans="1:9" ht="12.75">
      <c r="A45" s="26"/>
      <c r="B45" s="53"/>
      <c r="C45" s="68">
        <v>4221</v>
      </c>
      <c r="D45" s="14" t="s">
        <v>239</v>
      </c>
      <c r="E45" s="20"/>
      <c r="F45" s="20"/>
      <c r="G45" s="20">
        <v>250</v>
      </c>
      <c r="H45" s="77"/>
      <c r="I45" s="77"/>
    </row>
    <row r="46" spans="1:9" ht="12.75">
      <c r="A46" s="81" t="s">
        <v>44</v>
      </c>
      <c r="B46" s="81" t="s">
        <v>136</v>
      </c>
      <c r="C46" s="19" t="s">
        <v>57</v>
      </c>
      <c r="D46" s="14"/>
      <c r="E46" s="15">
        <v>54512</v>
      </c>
      <c r="F46" s="15">
        <f>SUM(F47:F51)</f>
        <v>180000</v>
      </c>
      <c r="G46" s="15">
        <f>G47+G48+G51</f>
        <v>32462</v>
      </c>
      <c r="H46" s="77">
        <f>(G46/E46)*100</f>
        <v>59.550190783680655</v>
      </c>
      <c r="I46" s="77">
        <f>(G46/F46)*100</f>
        <v>18.034444444444446</v>
      </c>
    </row>
    <row r="47" spans="1:9" ht="12.75">
      <c r="A47" s="24"/>
      <c r="C47" s="19">
        <v>324</v>
      </c>
      <c r="D47" s="14" t="s">
        <v>155</v>
      </c>
      <c r="E47" s="20">
        <v>0</v>
      </c>
      <c r="F47" s="20"/>
      <c r="G47" s="20"/>
      <c r="H47" s="77"/>
      <c r="I47" s="77"/>
    </row>
    <row r="48" spans="1:9" ht="12.75">
      <c r="A48" s="24"/>
      <c r="C48" s="19">
        <v>329</v>
      </c>
      <c r="D48" s="14" t="s">
        <v>24</v>
      </c>
      <c r="E48" s="20">
        <v>54512</v>
      </c>
      <c r="F48" s="20">
        <v>150000</v>
      </c>
      <c r="G48" s="20">
        <f>G49+G50</f>
        <v>32462</v>
      </c>
      <c r="H48" s="77">
        <f>(G48/E48)*100</f>
        <v>59.550190783680655</v>
      </c>
      <c r="I48" s="77">
        <f>(G48/F48)*100</f>
        <v>21.641333333333336</v>
      </c>
    </row>
    <row r="49" spans="1:9" ht="23.25">
      <c r="A49" s="24"/>
      <c r="C49" s="19">
        <v>3291</v>
      </c>
      <c r="D49" s="78" t="s">
        <v>223</v>
      </c>
      <c r="E49" s="20"/>
      <c r="F49" s="20"/>
      <c r="G49" s="20">
        <v>30776</v>
      </c>
      <c r="H49" s="77"/>
      <c r="I49" s="77"/>
    </row>
    <row r="50" spans="1:9" ht="12.75">
      <c r="A50" s="24"/>
      <c r="C50" s="19">
        <v>3293</v>
      </c>
      <c r="D50" s="78" t="s">
        <v>219</v>
      </c>
      <c r="E50" s="20"/>
      <c r="F50" s="20"/>
      <c r="G50" s="20">
        <v>1686</v>
      </c>
      <c r="H50" s="77"/>
      <c r="I50" s="77"/>
    </row>
    <row r="51" spans="1:9" ht="12.75">
      <c r="A51" s="26"/>
      <c r="C51" s="19">
        <v>385</v>
      </c>
      <c r="D51" s="14" t="s">
        <v>88</v>
      </c>
      <c r="E51" s="20"/>
      <c r="F51" s="20">
        <v>30000</v>
      </c>
      <c r="G51" s="20">
        <v>0</v>
      </c>
      <c r="H51" s="77"/>
      <c r="I51" s="77">
        <f aca="true" t="shared" si="2" ref="I51:I56">(G51/F51)*100</f>
        <v>0</v>
      </c>
    </row>
    <row r="52" spans="1:9" ht="12.75">
      <c r="A52" s="13" t="s">
        <v>44</v>
      </c>
      <c r="B52" s="13" t="s">
        <v>136</v>
      </c>
      <c r="C52" s="19" t="s">
        <v>58</v>
      </c>
      <c r="D52" s="14"/>
      <c r="E52" s="15">
        <v>0</v>
      </c>
      <c r="F52" s="15">
        <f>SUM(F53:F54)</f>
        <v>30000</v>
      </c>
      <c r="G52" s="15">
        <f>SUM(G53:G54)</f>
        <v>0</v>
      </c>
      <c r="H52" s="77"/>
      <c r="I52" s="77">
        <f t="shared" si="2"/>
        <v>0</v>
      </c>
    </row>
    <row r="53" spans="1:9" ht="12.75">
      <c r="A53" s="25"/>
      <c r="C53" s="19">
        <v>323</v>
      </c>
      <c r="D53" s="14" t="s">
        <v>23</v>
      </c>
      <c r="E53" s="20"/>
      <c r="F53" s="20">
        <v>10000</v>
      </c>
      <c r="G53" s="20">
        <v>0</v>
      </c>
      <c r="H53" s="77"/>
      <c r="I53" s="77">
        <f t="shared" si="2"/>
        <v>0</v>
      </c>
    </row>
    <row r="54" spans="1:9" ht="12.75">
      <c r="A54" s="26"/>
      <c r="C54" s="19">
        <v>329</v>
      </c>
      <c r="D54" s="14" t="s">
        <v>24</v>
      </c>
      <c r="E54" s="20">
        <v>0</v>
      </c>
      <c r="F54" s="20">
        <v>20000</v>
      </c>
      <c r="G54" s="20">
        <v>0</v>
      </c>
      <c r="H54" s="77"/>
      <c r="I54" s="77">
        <f t="shared" si="2"/>
        <v>0</v>
      </c>
    </row>
    <row r="55" spans="1:9" ht="12.75">
      <c r="A55" s="66" t="s">
        <v>44</v>
      </c>
      <c r="B55" s="66" t="s">
        <v>136</v>
      </c>
      <c r="C55" s="19" t="s">
        <v>59</v>
      </c>
      <c r="D55" s="14"/>
      <c r="E55" s="15">
        <v>5000</v>
      </c>
      <c r="F55" s="15">
        <f>F56</f>
        <v>60000</v>
      </c>
      <c r="G55" s="15">
        <f>G56</f>
        <v>51044</v>
      </c>
      <c r="H55" s="77">
        <f>(G55/E55)*100</f>
        <v>1020.88</v>
      </c>
      <c r="I55" s="77">
        <f t="shared" si="2"/>
        <v>85.07333333333334</v>
      </c>
    </row>
    <row r="56" spans="1:9" ht="12.75">
      <c r="A56" s="25"/>
      <c r="B56" s="62"/>
      <c r="C56" s="68">
        <v>381</v>
      </c>
      <c r="D56" s="14" t="s">
        <v>31</v>
      </c>
      <c r="E56" s="20">
        <v>5000</v>
      </c>
      <c r="F56" s="20">
        <v>60000</v>
      </c>
      <c r="G56" s="20">
        <f>G57</f>
        <v>51044</v>
      </c>
      <c r="H56" s="77">
        <f>(G56/E56)*100</f>
        <v>1020.88</v>
      </c>
      <c r="I56" s="77">
        <f t="shared" si="2"/>
        <v>85.07333333333334</v>
      </c>
    </row>
    <row r="57" spans="1:9" ht="12.75">
      <c r="A57" s="26"/>
      <c r="B57" s="53"/>
      <c r="C57" s="68">
        <v>3811</v>
      </c>
      <c r="D57" s="78" t="s">
        <v>224</v>
      </c>
      <c r="E57" s="20"/>
      <c r="F57" s="20"/>
      <c r="G57" s="20">
        <v>51044</v>
      </c>
      <c r="H57" s="77"/>
      <c r="I57" s="77"/>
    </row>
    <row r="58" spans="1:9" ht="12.75">
      <c r="A58" s="81" t="s">
        <v>44</v>
      </c>
      <c r="B58" s="81" t="s">
        <v>136</v>
      </c>
      <c r="C58" s="19" t="s">
        <v>60</v>
      </c>
      <c r="D58" s="14"/>
      <c r="E58" s="15">
        <v>0</v>
      </c>
      <c r="F58" s="15">
        <f>F59</f>
        <v>200000</v>
      </c>
      <c r="G58" s="15">
        <f>G59</f>
        <v>8204</v>
      </c>
      <c r="H58" s="77"/>
      <c r="I58" s="77">
        <f>(G58/F58)*100</f>
        <v>4.102</v>
      </c>
    </row>
    <row r="59" spans="1:9" ht="12.75">
      <c r="A59" s="24"/>
      <c r="C59" s="19">
        <v>329</v>
      </c>
      <c r="D59" s="14" t="s">
        <v>24</v>
      </c>
      <c r="E59" s="20">
        <v>0</v>
      </c>
      <c r="F59" s="20">
        <v>200000</v>
      </c>
      <c r="G59" s="20">
        <f>G60</f>
        <v>8204</v>
      </c>
      <c r="H59" s="77"/>
      <c r="I59" s="77">
        <f>(G59/F59)*100</f>
        <v>4.102</v>
      </c>
    </row>
    <row r="60" spans="1:9" ht="12.75">
      <c r="A60" s="24"/>
      <c r="C60" s="19">
        <v>3299</v>
      </c>
      <c r="D60" s="78" t="s">
        <v>24</v>
      </c>
      <c r="E60" s="20"/>
      <c r="F60" s="20"/>
      <c r="G60" s="20">
        <v>8204</v>
      </c>
      <c r="H60" s="77"/>
      <c r="I60" s="77"/>
    </row>
    <row r="61" spans="1:9" ht="12.75">
      <c r="A61" s="66" t="s">
        <v>44</v>
      </c>
      <c r="B61" s="66" t="s">
        <v>243</v>
      </c>
      <c r="C61" s="19" t="s">
        <v>86</v>
      </c>
      <c r="D61" s="14"/>
      <c r="E61" s="15">
        <v>10849</v>
      </c>
      <c r="F61" s="15">
        <f>F62</f>
        <v>500000</v>
      </c>
      <c r="G61" s="15">
        <f>G62</f>
        <v>0</v>
      </c>
      <c r="H61" s="77">
        <f>(G61/E61)*100</f>
        <v>0</v>
      </c>
      <c r="I61" s="77">
        <f>(G61/F61)*100</f>
        <v>0</v>
      </c>
    </row>
    <row r="62" spans="1:9" ht="12.75">
      <c r="A62" s="25"/>
      <c r="B62" s="62"/>
      <c r="C62" s="68">
        <v>451</v>
      </c>
      <c r="D62" s="14" t="s">
        <v>43</v>
      </c>
      <c r="E62" s="20">
        <v>10849</v>
      </c>
      <c r="F62" s="20">
        <v>500000</v>
      </c>
      <c r="G62" s="20">
        <f>G63</f>
        <v>0</v>
      </c>
      <c r="H62" s="77">
        <f>(G62/E62)*100</f>
        <v>0</v>
      </c>
      <c r="I62" s="77">
        <f>(G62/F62)*100</f>
        <v>0</v>
      </c>
    </row>
    <row r="63" spans="1:9" ht="12.75">
      <c r="A63" s="26"/>
      <c r="B63" s="53"/>
      <c r="C63" s="68">
        <v>4511</v>
      </c>
      <c r="D63" s="79" t="s">
        <v>43</v>
      </c>
      <c r="E63" s="20"/>
      <c r="F63" s="20"/>
      <c r="G63" s="20">
        <v>0</v>
      </c>
      <c r="H63" s="77"/>
      <c r="I63" s="77"/>
    </row>
    <row r="64" spans="1:9" ht="12.75">
      <c r="A64" s="30" t="s">
        <v>89</v>
      </c>
      <c r="B64" s="6"/>
      <c r="C64" s="4"/>
      <c r="D64" s="5" t="s">
        <v>90</v>
      </c>
      <c r="E64" s="33">
        <v>395286</v>
      </c>
      <c r="F64" s="33">
        <f>F65+F75+F80</f>
        <v>670000</v>
      </c>
      <c r="G64" s="33">
        <f>G65+G75+G80</f>
        <v>348416</v>
      </c>
      <c r="H64" s="76">
        <f>(G64/E64)*100</f>
        <v>88.14276245553853</v>
      </c>
      <c r="I64" s="76">
        <f>(G64/F64)*100</f>
        <v>52.00238805970149</v>
      </c>
    </row>
    <row r="65" spans="1:9" ht="12.75">
      <c r="A65" s="66" t="s">
        <v>129</v>
      </c>
      <c r="B65" s="66" t="s">
        <v>243</v>
      </c>
      <c r="C65" s="19" t="s">
        <v>61</v>
      </c>
      <c r="D65" s="14"/>
      <c r="E65" s="15">
        <v>85578</v>
      </c>
      <c r="F65" s="15">
        <f>SUM(F66:F72)</f>
        <v>120000</v>
      </c>
      <c r="G65" s="15">
        <f>G66+G69+G72</f>
        <v>55419</v>
      </c>
      <c r="H65" s="77">
        <f>(G65/E65)*100</f>
        <v>64.7584659608778</v>
      </c>
      <c r="I65" s="77">
        <f>(G65/F65)*100</f>
        <v>46.1825</v>
      </c>
    </row>
    <row r="66" spans="1:9" ht="12.75">
      <c r="A66" s="25"/>
      <c r="B66" s="62"/>
      <c r="C66" s="68">
        <v>322</v>
      </c>
      <c r="D66" s="14" t="s">
        <v>22</v>
      </c>
      <c r="E66" s="20">
        <v>717</v>
      </c>
      <c r="F66" s="20">
        <v>30000</v>
      </c>
      <c r="G66" s="20">
        <f>G67+G68</f>
        <v>13585</v>
      </c>
      <c r="H66" s="77">
        <f>(G66/E66)*100</f>
        <v>1894.7001394700142</v>
      </c>
      <c r="I66" s="77">
        <f>(G66/F66)*100</f>
        <v>45.28333333333333</v>
      </c>
    </row>
    <row r="67" spans="1:9" ht="12.75">
      <c r="A67" s="24"/>
      <c r="B67" s="52"/>
      <c r="C67" s="68">
        <v>3223</v>
      </c>
      <c r="D67" s="14" t="s">
        <v>209</v>
      </c>
      <c r="E67" s="20"/>
      <c r="F67" s="20"/>
      <c r="G67" s="20">
        <v>9600</v>
      </c>
      <c r="H67" s="77"/>
      <c r="I67" s="77"/>
    </row>
    <row r="68" spans="1:9" ht="12.75">
      <c r="A68" s="24"/>
      <c r="B68" s="52"/>
      <c r="C68" s="68">
        <v>3224</v>
      </c>
      <c r="D68" s="78" t="s">
        <v>210</v>
      </c>
      <c r="E68" s="20"/>
      <c r="F68" s="20"/>
      <c r="G68" s="20">
        <v>3985</v>
      </c>
      <c r="H68" s="77"/>
      <c r="I68" s="77"/>
    </row>
    <row r="69" spans="1:9" ht="12.75">
      <c r="A69" s="24"/>
      <c r="B69" s="52"/>
      <c r="C69" s="68">
        <v>323</v>
      </c>
      <c r="D69" s="14" t="s">
        <v>23</v>
      </c>
      <c r="E69" s="20">
        <v>72509</v>
      </c>
      <c r="F69" s="20">
        <v>50000</v>
      </c>
      <c r="G69" s="20">
        <f>G70+G71</f>
        <v>26375</v>
      </c>
      <c r="H69" s="77">
        <f>(G69/E69)*100</f>
        <v>36.37479485305272</v>
      </c>
      <c r="I69" s="77">
        <f>(G69/F69)*100</f>
        <v>52.75</v>
      </c>
    </row>
    <row r="70" spans="1:9" ht="12.75">
      <c r="A70" s="24"/>
      <c r="B70" s="52"/>
      <c r="C70" s="68">
        <v>3232</v>
      </c>
      <c r="D70" s="78" t="s">
        <v>213</v>
      </c>
      <c r="E70" s="20"/>
      <c r="F70" s="20"/>
      <c r="G70" s="20"/>
      <c r="H70" s="77"/>
      <c r="I70" s="77"/>
    </row>
    <row r="71" spans="1:9" ht="12.75">
      <c r="A71" s="24"/>
      <c r="B71" s="52"/>
      <c r="C71" s="68">
        <v>3234</v>
      </c>
      <c r="D71" s="78" t="s">
        <v>215</v>
      </c>
      <c r="E71" s="20"/>
      <c r="F71" s="20"/>
      <c r="G71" s="20">
        <v>26375</v>
      </c>
      <c r="H71" s="77"/>
      <c r="I71" s="77"/>
    </row>
    <row r="72" spans="1:9" ht="12.75">
      <c r="A72" s="24"/>
      <c r="B72" s="52"/>
      <c r="C72" s="68">
        <v>329</v>
      </c>
      <c r="D72" s="14" t="s">
        <v>24</v>
      </c>
      <c r="E72" s="20">
        <v>12353</v>
      </c>
      <c r="F72" s="20">
        <v>40000</v>
      </c>
      <c r="G72" s="20">
        <f>G73+G74</f>
        <v>15459</v>
      </c>
      <c r="H72" s="77">
        <f>(G72/E72)*100</f>
        <v>125.14368979195336</v>
      </c>
      <c r="I72" s="77">
        <f>(G72/F72)*100</f>
        <v>38.6475</v>
      </c>
    </row>
    <row r="73" spans="1:9" ht="12.75">
      <c r="A73" s="24"/>
      <c r="B73" s="52"/>
      <c r="C73" s="68">
        <v>3295</v>
      </c>
      <c r="D73" s="14" t="s">
        <v>225</v>
      </c>
      <c r="E73" s="20"/>
      <c r="F73" s="20"/>
      <c r="G73" s="20">
        <v>11520</v>
      </c>
      <c r="H73" s="77"/>
      <c r="I73" s="77"/>
    </row>
    <row r="74" spans="1:9" ht="12.75">
      <c r="A74" s="26"/>
      <c r="B74" s="53"/>
      <c r="C74" s="68">
        <v>3299</v>
      </c>
      <c r="D74" s="14" t="s">
        <v>24</v>
      </c>
      <c r="E74" s="20"/>
      <c r="F74" s="20"/>
      <c r="G74" s="20">
        <v>3939</v>
      </c>
      <c r="H74" s="77"/>
      <c r="I74" s="77"/>
    </row>
    <row r="75" spans="1:9" ht="12.75">
      <c r="A75" s="81" t="s">
        <v>129</v>
      </c>
      <c r="B75" s="81" t="s">
        <v>244</v>
      </c>
      <c r="C75" s="19" t="s">
        <v>62</v>
      </c>
      <c r="D75" s="14"/>
      <c r="E75" s="15">
        <v>97600</v>
      </c>
      <c r="F75" s="15">
        <f>SUM(F76:F78)</f>
        <v>240000</v>
      </c>
      <c r="G75" s="15">
        <f>G76+G78</f>
        <v>120143</v>
      </c>
      <c r="H75" s="77">
        <f>(G75/E75)*100</f>
        <v>123.09733606557378</v>
      </c>
      <c r="I75" s="77">
        <f>(G75/F75)*100</f>
        <v>50.059583333333336</v>
      </c>
    </row>
    <row r="76" spans="1:9" ht="12.75">
      <c r="A76" s="24"/>
      <c r="C76" s="19">
        <v>322</v>
      </c>
      <c r="D76" s="14" t="s">
        <v>22</v>
      </c>
      <c r="E76" s="20">
        <v>81828</v>
      </c>
      <c r="F76" s="20">
        <v>200000</v>
      </c>
      <c r="G76" s="20">
        <f>G77</f>
        <v>93099</v>
      </c>
      <c r="H76" s="77">
        <f>(G76/E76)*100</f>
        <v>113.77401378501246</v>
      </c>
      <c r="I76" s="77">
        <f>(G76/F76)*100</f>
        <v>46.5495</v>
      </c>
    </row>
    <row r="77" spans="1:9" ht="12.75">
      <c r="A77" s="24"/>
      <c r="C77" s="19">
        <v>3223</v>
      </c>
      <c r="D77" s="78" t="s">
        <v>209</v>
      </c>
      <c r="E77" s="20"/>
      <c r="F77" s="20"/>
      <c r="G77" s="20">
        <v>93099</v>
      </c>
      <c r="H77" s="77"/>
      <c r="I77" s="77"/>
    </row>
    <row r="78" spans="1:9" ht="12.75">
      <c r="A78" s="24"/>
      <c r="C78" s="19">
        <v>323</v>
      </c>
      <c r="D78" s="14" t="s">
        <v>23</v>
      </c>
      <c r="E78" s="20">
        <v>15772</v>
      </c>
      <c r="F78" s="20">
        <v>40000</v>
      </c>
      <c r="G78" s="20">
        <f>G79</f>
        <v>27044</v>
      </c>
      <c r="H78" s="77">
        <f>(G78/E78)*100</f>
        <v>171.46842505706314</v>
      </c>
      <c r="I78" s="77">
        <f>(G78/F78)*100</f>
        <v>67.61</v>
      </c>
    </row>
    <row r="79" spans="1:9" ht="12.75">
      <c r="A79" s="24"/>
      <c r="C79" s="19">
        <v>3232</v>
      </c>
      <c r="D79" s="78" t="s">
        <v>213</v>
      </c>
      <c r="E79" s="20"/>
      <c r="F79" s="20"/>
      <c r="G79" s="20">
        <v>27044</v>
      </c>
      <c r="H79" s="77"/>
      <c r="I79" s="77"/>
    </row>
    <row r="80" spans="1:9" ht="12.75">
      <c r="A80" s="13" t="s">
        <v>129</v>
      </c>
      <c r="B80" s="13" t="s">
        <v>138</v>
      </c>
      <c r="C80" s="19" t="s">
        <v>63</v>
      </c>
      <c r="D80" s="14"/>
      <c r="E80" s="15">
        <v>212109</v>
      </c>
      <c r="F80" s="15">
        <f>SUM(F81:F83)</f>
        <v>310000</v>
      </c>
      <c r="G80" s="15">
        <f>G81+G83</f>
        <v>172854</v>
      </c>
      <c r="H80" s="77">
        <f>(G80/E80)*100</f>
        <v>81.49300595448567</v>
      </c>
      <c r="I80" s="77">
        <f>(G80/F80)*100</f>
        <v>55.759354838709676</v>
      </c>
    </row>
    <row r="81" spans="1:9" ht="12.75">
      <c r="A81" s="24"/>
      <c r="C81" s="19">
        <v>323</v>
      </c>
      <c r="D81" s="14" t="s">
        <v>23</v>
      </c>
      <c r="E81" s="20">
        <v>212109</v>
      </c>
      <c r="F81" s="20">
        <v>300000</v>
      </c>
      <c r="G81" s="20">
        <f>G82</f>
        <v>172854</v>
      </c>
      <c r="H81" s="77">
        <f>(G81/E81)*100</f>
        <v>81.49300595448567</v>
      </c>
      <c r="I81" s="77">
        <f>(G81/F81)*100</f>
        <v>57.618</v>
      </c>
    </row>
    <row r="82" spans="1:9" ht="12.75">
      <c r="A82" s="24"/>
      <c r="C82" s="19">
        <v>3232</v>
      </c>
      <c r="D82" s="78" t="s">
        <v>213</v>
      </c>
      <c r="E82" s="20"/>
      <c r="F82" s="20"/>
      <c r="G82" s="20">
        <v>172854</v>
      </c>
      <c r="H82" s="77"/>
      <c r="I82" s="77"/>
    </row>
    <row r="83" spans="1:9" ht="12.75">
      <c r="A83" s="26"/>
      <c r="B83" s="28"/>
      <c r="C83" s="19">
        <v>329</v>
      </c>
      <c r="D83" s="14" t="s">
        <v>24</v>
      </c>
      <c r="E83" s="20"/>
      <c r="F83" s="20">
        <v>10000</v>
      </c>
      <c r="G83" s="20"/>
      <c r="H83" s="77"/>
      <c r="I83" s="77"/>
    </row>
    <row r="84" spans="1:9" ht="12.75">
      <c r="A84" s="30" t="s">
        <v>93</v>
      </c>
      <c r="B84" s="6"/>
      <c r="C84" s="4"/>
      <c r="D84" s="29" t="s">
        <v>92</v>
      </c>
      <c r="E84" s="33">
        <v>370691</v>
      </c>
      <c r="F84" s="33">
        <f>F85+F91+F94+F96</f>
        <v>1630000</v>
      </c>
      <c r="G84" s="33">
        <f>G85+G91+G94+G96</f>
        <v>588312</v>
      </c>
      <c r="H84" s="76">
        <f>(G84/E84)*100</f>
        <v>158.70684748213472</v>
      </c>
      <c r="I84" s="76">
        <f>(G84/F84)*100</f>
        <v>36.09276073619632</v>
      </c>
    </row>
    <row r="85" spans="1:9" ht="12.75">
      <c r="A85" s="13" t="s">
        <v>129</v>
      </c>
      <c r="B85" s="13" t="s">
        <v>139</v>
      </c>
      <c r="C85" s="19" t="s">
        <v>152</v>
      </c>
      <c r="D85" s="14"/>
      <c r="E85" s="15">
        <v>342330</v>
      </c>
      <c r="F85" s="15">
        <f>SUM(F86:F89)</f>
        <v>685000</v>
      </c>
      <c r="G85" s="15">
        <f>G86+G88+G89</f>
        <v>330845</v>
      </c>
      <c r="H85" s="77">
        <f aca="true" t="shared" si="3" ref="H85:H95">(G85/E85)*100</f>
        <v>96.64505009785879</v>
      </c>
      <c r="I85" s="77">
        <f aca="true" t="shared" si="4" ref="I85:I97">(G85/F85)*100</f>
        <v>48.2985401459854</v>
      </c>
    </row>
    <row r="86" spans="1:9" ht="12.75">
      <c r="A86" s="24"/>
      <c r="C86" s="19">
        <v>386</v>
      </c>
      <c r="D86" s="14" t="s">
        <v>33</v>
      </c>
      <c r="E86" s="20">
        <v>200664</v>
      </c>
      <c r="F86" s="20">
        <v>400000</v>
      </c>
      <c r="G86" s="20">
        <f>G87</f>
        <v>198679</v>
      </c>
      <c r="H86" s="77">
        <f t="shared" si="3"/>
        <v>99.01078419646772</v>
      </c>
      <c r="I86" s="77">
        <f t="shared" si="4"/>
        <v>49.66975</v>
      </c>
    </row>
    <row r="87" spans="1:9" ht="23.25">
      <c r="A87" s="24"/>
      <c r="C87" s="19">
        <v>3861</v>
      </c>
      <c r="D87" s="78" t="s">
        <v>226</v>
      </c>
      <c r="E87" s="20"/>
      <c r="F87" s="20"/>
      <c r="G87" s="20">
        <v>198679</v>
      </c>
      <c r="H87" s="77"/>
      <c r="I87" s="77"/>
    </row>
    <row r="88" spans="1:9" ht="12.75">
      <c r="A88" s="24"/>
      <c r="C88" s="19">
        <v>323</v>
      </c>
      <c r="D88" s="14" t="s">
        <v>23</v>
      </c>
      <c r="E88" s="20">
        <v>9500</v>
      </c>
      <c r="F88" s="20">
        <v>20000</v>
      </c>
      <c r="G88" s="20">
        <v>0</v>
      </c>
      <c r="H88" s="77">
        <f t="shared" si="3"/>
        <v>0</v>
      </c>
      <c r="I88" s="77">
        <f t="shared" si="4"/>
        <v>0</v>
      </c>
    </row>
    <row r="89" spans="1:9" ht="12.75">
      <c r="A89" s="24"/>
      <c r="C89" s="19">
        <v>363</v>
      </c>
      <c r="D89" s="14" t="s">
        <v>154</v>
      </c>
      <c r="E89" s="20">
        <v>132166</v>
      </c>
      <c r="F89" s="20">
        <v>265000</v>
      </c>
      <c r="G89" s="20">
        <f>G90</f>
        <v>132166</v>
      </c>
      <c r="H89" s="77">
        <f t="shared" si="3"/>
        <v>100</v>
      </c>
      <c r="I89" s="77">
        <f t="shared" si="4"/>
        <v>49.87396226415095</v>
      </c>
    </row>
    <row r="90" spans="1:9" ht="12.75">
      <c r="A90" s="24"/>
      <c r="C90" s="19">
        <v>3632</v>
      </c>
      <c r="D90" s="14" t="s">
        <v>227</v>
      </c>
      <c r="E90" s="14"/>
      <c r="F90" s="20"/>
      <c r="G90" s="20">
        <v>132166</v>
      </c>
      <c r="H90" s="77"/>
      <c r="I90" s="77"/>
    </row>
    <row r="91" spans="1:9" ht="12.75">
      <c r="A91" s="13" t="s">
        <v>129</v>
      </c>
      <c r="B91" s="13" t="s">
        <v>137</v>
      </c>
      <c r="C91" s="19" t="s">
        <v>64</v>
      </c>
      <c r="D91" s="14"/>
      <c r="E91" s="15">
        <v>5238</v>
      </c>
      <c r="F91" s="15">
        <f>F92</f>
        <v>85000</v>
      </c>
      <c r="G91" s="15">
        <f>G92</f>
        <v>72479</v>
      </c>
      <c r="H91" s="77">
        <f t="shared" si="3"/>
        <v>1383.7151584574265</v>
      </c>
      <c r="I91" s="77">
        <f t="shared" si="4"/>
        <v>85.26941176470588</v>
      </c>
    </row>
    <row r="92" spans="1:9" ht="12.75">
      <c r="A92" s="24"/>
      <c r="C92" s="19">
        <v>421</v>
      </c>
      <c r="D92" s="14" t="s">
        <v>38</v>
      </c>
      <c r="E92" s="20">
        <v>5238</v>
      </c>
      <c r="F92" s="20">
        <v>85000</v>
      </c>
      <c r="G92" s="20">
        <f>G93</f>
        <v>72479</v>
      </c>
      <c r="H92" s="77">
        <f t="shared" si="3"/>
        <v>1383.7151584574265</v>
      </c>
      <c r="I92" s="77">
        <f t="shared" si="4"/>
        <v>85.26941176470588</v>
      </c>
    </row>
    <row r="93" spans="1:9" ht="12.75">
      <c r="A93" s="24"/>
      <c r="C93" s="19">
        <v>4214</v>
      </c>
      <c r="D93" s="79" t="s">
        <v>228</v>
      </c>
      <c r="E93" s="20"/>
      <c r="F93" s="20"/>
      <c r="G93" s="20">
        <v>72479</v>
      </c>
      <c r="H93" s="77"/>
      <c r="I93" s="77"/>
    </row>
    <row r="94" spans="1:9" ht="12.75">
      <c r="A94" s="13" t="s">
        <v>129</v>
      </c>
      <c r="B94" s="13" t="s">
        <v>241</v>
      </c>
      <c r="C94" s="19" t="s">
        <v>65</v>
      </c>
      <c r="D94" s="14"/>
      <c r="E94" s="15">
        <v>23124</v>
      </c>
      <c r="F94" s="15">
        <f>SUM(F95:F95)</f>
        <v>700000</v>
      </c>
      <c r="G94" s="15">
        <f>SUM(G95:G95)</f>
        <v>0</v>
      </c>
      <c r="H94" s="77">
        <f t="shared" si="3"/>
        <v>0</v>
      </c>
      <c r="I94" s="77">
        <f t="shared" si="4"/>
        <v>0</v>
      </c>
    </row>
    <row r="95" spans="1:9" ht="12.75">
      <c r="A95" s="24"/>
      <c r="C95" s="19">
        <v>421</v>
      </c>
      <c r="D95" s="14" t="s">
        <v>38</v>
      </c>
      <c r="E95" s="20">
        <v>23124</v>
      </c>
      <c r="F95" s="20">
        <v>700000</v>
      </c>
      <c r="G95" s="20">
        <v>0</v>
      </c>
      <c r="H95" s="77">
        <f t="shared" si="3"/>
        <v>0</v>
      </c>
      <c r="I95" s="77">
        <f t="shared" si="4"/>
        <v>0</v>
      </c>
    </row>
    <row r="96" spans="1:9" ht="12.75">
      <c r="A96" s="66" t="s">
        <v>129</v>
      </c>
      <c r="B96" s="66" t="s">
        <v>241</v>
      </c>
      <c r="C96" s="19" t="s">
        <v>66</v>
      </c>
      <c r="D96" s="14"/>
      <c r="E96" s="20">
        <v>0</v>
      </c>
      <c r="F96" s="15">
        <f>F97</f>
        <v>160000</v>
      </c>
      <c r="G96" s="15">
        <f>G97</f>
        <v>184988</v>
      </c>
      <c r="H96" s="77"/>
      <c r="I96" s="77">
        <f t="shared" si="4"/>
        <v>115.61749999999999</v>
      </c>
    </row>
    <row r="97" spans="1:9" ht="12.75">
      <c r="A97" s="50"/>
      <c r="B97" s="69"/>
      <c r="C97" s="68">
        <v>421</v>
      </c>
      <c r="D97" s="14" t="s">
        <v>38</v>
      </c>
      <c r="E97" s="16">
        <v>0</v>
      </c>
      <c r="F97" s="16">
        <v>160000</v>
      </c>
      <c r="G97" s="16">
        <f>G98</f>
        <v>184988</v>
      </c>
      <c r="H97" s="77"/>
      <c r="I97" s="77">
        <f t="shared" si="4"/>
        <v>115.61749999999999</v>
      </c>
    </row>
    <row r="98" spans="1:9" ht="12.75">
      <c r="A98" s="49"/>
      <c r="B98" s="84"/>
      <c r="C98" s="68">
        <v>4214</v>
      </c>
      <c r="D98" s="79" t="s">
        <v>228</v>
      </c>
      <c r="E98" s="15"/>
      <c r="F98" s="15"/>
      <c r="G98" s="16">
        <v>184988</v>
      </c>
      <c r="H98" s="77"/>
      <c r="I98" s="77"/>
    </row>
    <row r="99" spans="1:9" ht="12.75">
      <c r="A99" s="30" t="s">
        <v>95</v>
      </c>
      <c r="B99" s="6"/>
      <c r="C99" s="4"/>
      <c r="D99" s="29" t="s">
        <v>94</v>
      </c>
      <c r="E99" s="33">
        <v>16885</v>
      </c>
      <c r="F99" s="33">
        <f>F100+F103</f>
        <v>60000</v>
      </c>
      <c r="G99" s="33">
        <f>G100+G103</f>
        <v>12310</v>
      </c>
      <c r="H99" s="76">
        <f>(G99/E99)*100</f>
        <v>72.9049452176488</v>
      </c>
      <c r="I99" s="76">
        <f>(G99/F99)*100</f>
        <v>20.516666666666666</v>
      </c>
    </row>
    <row r="100" spans="1:9" ht="12.75">
      <c r="A100" s="13" t="s">
        <v>130</v>
      </c>
      <c r="B100" s="13" t="s">
        <v>136</v>
      </c>
      <c r="C100" s="19" t="s">
        <v>67</v>
      </c>
      <c r="D100" s="14"/>
      <c r="E100" s="15">
        <v>16885</v>
      </c>
      <c r="F100" s="15">
        <f>F101</f>
        <v>50000</v>
      </c>
      <c r="G100" s="15">
        <f>G101</f>
        <v>12310</v>
      </c>
      <c r="H100" s="77">
        <f>(G100/E100)*100</f>
        <v>72.9049452176488</v>
      </c>
      <c r="I100" s="77">
        <f>(G100/F100)*100</f>
        <v>24.62</v>
      </c>
    </row>
    <row r="101" spans="1:9" ht="12.75">
      <c r="A101" s="24"/>
      <c r="C101" s="19">
        <v>352</v>
      </c>
      <c r="D101" s="14" t="s">
        <v>54</v>
      </c>
      <c r="E101" s="20">
        <v>16885</v>
      </c>
      <c r="F101" s="20">
        <v>50000</v>
      </c>
      <c r="G101" s="20">
        <f>G102</f>
        <v>12310</v>
      </c>
      <c r="H101" s="77">
        <f>(G101/E101)*100</f>
        <v>72.9049452176488</v>
      </c>
      <c r="I101" s="77">
        <f>(G101/F101)*100</f>
        <v>24.62</v>
      </c>
    </row>
    <row r="102" spans="1:9" ht="12.75">
      <c r="A102" s="24"/>
      <c r="C102" s="19">
        <v>3523</v>
      </c>
      <c r="D102" s="78" t="s">
        <v>229</v>
      </c>
      <c r="E102" s="20"/>
      <c r="F102" s="20"/>
      <c r="G102" s="20">
        <v>12310</v>
      </c>
      <c r="H102" s="77"/>
      <c r="I102" s="77"/>
    </row>
    <row r="103" spans="1:9" ht="12.75">
      <c r="A103" s="66" t="s">
        <v>130</v>
      </c>
      <c r="B103" s="66" t="s">
        <v>136</v>
      </c>
      <c r="C103" s="19" t="s">
        <v>68</v>
      </c>
      <c r="D103" s="14"/>
      <c r="E103" s="15">
        <v>0</v>
      </c>
      <c r="F103" s="15">
        <f>F104</f>
        <v>10000</v>
      </c>
      <c r="G103" s="15">
        <f>G104</f>
        <v>0</v>
      </c>
      <c r="H103" s="77"/>
      <c r="I103" s="77">
        <f aca="true" t="shared" si="5" ref="I103:I140">(G103/F103)*100</f>
        <v>0</v>
      </c>
    </row>
    <row r="104" spans="1:9" ht="12.75">
      <c r="A104" s="25"/>
      <c r="B104" s="62"/>
      <c r="C104" s="68">
        <v>381</v>
      </c>
      <c r="D104" s="14" t="s">
        <v>31</v>
      </c>
      <c r="E104" s="20">
        <v>0</v>
      </c>
      <c r="F104" s="20">
        <v>10000</v>
      </c>
      <c r="G104" s="20">
        <f>G105</f>
        <v>0</v>
      </c>
      <c r="H104" s="77"/>
      <c r="I104" s="77">
        <f t="shared" si="5"/>
        <v>0</v>
      </c>
    </row>
    <row r="105" spans="1:9" ht="12.75">
      <c r="A105" s="26"/>
      <c r="B105" s="53"/>
      <c r="C105" s="68">
        <v>3811</v>
      </c>
      <c r="D105" s="78" t="s">
        <v>224</v>
      </c>
      <c r="E105" s="20"/>
      <c r="F105" s="20"/>
      <c r="G105" s="20">
        <v>0</v>
      </c>
      <c r="H105" s="77"/>
      <c r="I105" s="77"/>
    </row>
    <row r="106" spans="1:9" ht="12.75">
      <c r="A106" s="43" t="s">
        <v>96</v>
      </c>
      <c r="B106" s="44"/>
      <c r="C106" s="45"/>
      <c r="D106" s="11" t="s">
        <v>127</v>
      </c>
      <c r="E106" s="33">
        <v>224048</v>
      </c>
      <c r="F106" s="33">
        <f>F107+F110+F116+F119+F122+F125+F128+F131+F137</f>
        <v>615000</v>
      </c>
      <c r="G106" s="33">
        <f>G107+G110+G116+G119+G122+G125+G128+G131+G137</f>
        <v>237042</v>
      </c>
      <c r="H106" s="76">
        <f aca="true" t="shared" si="6" ref="H106:H140">(G106/E106)*100</f>
        <v>105.79965007498393</v>
      </c>
      <c r="I106" s="76">
        <f t="shared" si="5"/>
        <v>38.54341463414634</v>
      </c>
    </row>
    <row r="107" spans="1:9" ht="12.75">
      <c r="A107" s="13" t="s">
        <v>131</v>
      </c>
      <c r="B107" s="13" t="s">
        <v>136</v>
      </c>
      <c r="C107" s="19" t="s">
        <v>69</v>
      </c>
      <c r="D107" s="14"/>
      <c r="E107" s="15">
        <v>32550</v>
      </c>
      <c r="F107" s="15">
        <f>F108</f>
        <v>40000</v>
      </c>
      <c r="G107" s="15">
        <f>G108</f>
        <v>0</v>
      </c>
      <c r="H107" s="77">
        <f t="shared" si="6"/>
        <v>0</v>
      </c>
      <c r="I107" s="77">
        <f t="shared" si="5"/>
        <v>0</v>
      </c>
    </row>
    <row r="108" spans="1:9" ht="12.75">
      <c r="A108" s="24"/>
      <c r="C108" s="19">
        <v>323</v>
      </c>
      <c r="D108" s="14" t="s">
        <v>23</v>
      </c>
      <c r="E108" s="20">
        <v>32550</v>
      </c>
      <c r="F108" s="20">
        <v>40000</v>
      </c>
      <c r="G108" s="20">
        <f>G109</f>
        <v>0</v>
      </c>
      <c r="H108" s="77">
        <f t="shared" si="6"/>
        <v>0</v>
      </c>
      <c r="I108" s="77">
        <f t="shared" si="5"/>
        <v>0</v>
      </c>
    </row>
    <row r="109" spans="1:9" ht="12.75">
      <c r="A109" s="24"/>
      <c r="C109" s="19">
        <v>3234</v>
      </c>
      <c r="D109" s="78" t="s">
        <v>215</v>
      </c>
      <c r="E109" s="20"/>
      <c r="F109" s="20"/>
      <c r="G109" s="20">
        <v>0</v>
      </c>
      <c r="H109" s="77"/>
      <c r="I109" s="77"/>
    </row>
    <row r="110" spans="1:9" ht="12.75">
      <c r="A110" s="13" t="s">
        <v>132</v>
      </c>
      <c r="B110" s="13" t="s">
        <v>136</v>
      </c>
      <c r="C110" s="19" t="s">
        <v>70</v>
      </c>
      <c r="D110" s="14"/>
      <c r="E110" s="15">
        <v>42437</v>
      </c>
      <c r="F110" s="15">
        <f>F111+F114</f>
        <v>180000</v>
      </c>
      <c r="G110" s="15">
        <f>G111+G114</f>
        <v>72902</v>
      </c>
      <c r="H110" s="77">
        <f t="shared" si="6"/>
        <v>171.78876923439452</v>
      </c>
      <c r="I110" s="77">
        <f t="shared" si="5"/>
        <v>40.50111111111111</v>
      </c>
    </row>
    <row r="111" spans="1:9" ht="12.75">
      <c r="A111" s="27"/>
      <c r="B111" s="60"/>
      <c r="C111" s="19">
        <v>372</v>
      </c>
      <c r="D111" s="14" t="s">
        <v>55</v>
      </c>
      <c r="E111" s="20">
        <v>42437</v>
      </c>
      <c r="F111" s="20">
        <v>180000</v>
      </c>
      <c r="G111" s="20">
        <f>G112+G113</f>
        <v>72902</v>
      </c>
      <c r="H111" s="77">
        <f t="shared" si="6"/>
        <v>171.78876923439452</v>
      </c>
      <c r="I111" s="77">
        <f t="shared" si="5"/>
        <v>40.50111111111111</v>
      </c>
    </row>
    <row r="112" spans="1:9" ht="12.75">
      <c r="A112" s="27"/>
      <c r="B112" s="60"/>
      <c r="C112" s="19">
        <v>3721</v>
      </c>
      <c r="D112" s="78" t="s">
        <v>230</v>
      </c>
      <c r="E112" s="20"/>
      <c r="F112" s="20"/>
      <c r="G112" s="20">
        <v>49200</v>
      </c>
      <c r="H112" s="77"/>
      <c r="I112" s="77"/>
    </row>
    <row r="113" spans="1:9" ht="12.75">
      <c r="A113" s="27"/>
      <c r="B113" s="60"/>
      <c r="C113" s="19">
        <v>3722</v>
      </c>
      <c r="D113" s="78" t="s">
        <v>231</v>
      </c>
      <c r="E113" s="20"/>
      <c r="F113" s="20"/>
      <c r="G113" s="20">
        <v>23702</v>
      </c>
      <c r="H113" s="77"/>
      <c r="I113" s="77"/>
    </row>
    <row r="114" spans="1:9" ht="12.75">
      <c r="A114" s="24"/>
      <c r="C114" s="19">
        <v>383</v>
      </c>
      <c r="D114" s="14" t="s">
        <v>160</v>
      </c>
      <c r="E114" s="20">
        <v>0</v>
      </c>
      <c r="F114" s="20"/>
      <c r="G114" s="20">
        <f>G115</f>
        <v>0</v>
      </c>
      <c r="H114" s="77"/>
      <c r="I114" s="77"/>
    </row>
    <row r="115" spans="1:9" ht="12.75">
      <c r="A115" s="24"/>
      <c r="C115" s="19">
        <v>3831</v>
      </c>
      <c r="D115" s="78" t="s">
        <v>232</v>
      </c>
      <c r="E115" s="20"/>
      <c r="F115" s="20"/>
      <c r="G115" s="20">
        <v>0</v>
      </c>
      <c r="H115" s="77"/>
      <c r="I115" s="77"/>
    </row>
    <row r="116" spans="1:9" ht="12.75">
      <c r="A116" s="13" t="s">
        <v>132</v>
      </c>
      <c r="B116" s="13" t="s">
        <v>136</v>
      </c>
      <c r="C116" s="19" t="s">
        <v>72</v>
      </c>
      <c r="D116" s="14"/>
      <c r="E116" s="15">
        <v>64500</v>
      </c>
      <c r="F116" s="15">
        <f>F117</f>
        <v>140000</v>
      </c>
      <c r="G116" s="15">
        <f>G117</f>
        <v>68750</v>
      </c>
      <c r="H116" s="77">
        <f t="shared" si="6"/>
        <v>106.5891472868217</v>
      </c>
      <c r="I116" s="77">
        <f t="shared" si="5"/>
        <v>49.107142857142854</v>
      </c>
    </row>
    <row r="117" spans="1:9" ht="12.75">
      <c r="A117" s="24"/>
      <c r="C117" s="19">
        <v>372</v>
      </c>
      <c r="D117" s="14" t="s">
        <v>55</v>
      </c>
      <c r="E117" s="20">
        <v>42437</v>
      </c>
      <c r="F117" s="20">
        <v>140000</v>
      </c>
      <c r="G117" s="20">
        <f>G118</f>
        <v>68750</v>
      </c>
      <c r="H117" s="77">
        <f t="shared" si="6"/>
        <v>162.00485425454204</v>
      </c>
      <c r="I117" s="77">
        <f t="shared" si="5"/>
        <v>49.107142857142854</v>
      </c>
    </row>
    <row r="118" spans="1:9" ht="12.75">
      <c r="A118" s="24"/>
      <c r="C118" s="19">
        <v>3722</v>
      </c>
      <c r="D118" s="78" t="s">
        <v>231</v>
      </c>
      <c r="E118" s="20"/>
      <c r="F118" s="20"/>
      <c r="G118" s="20">
        <v>68750</v>
      </c>
      <c r="H118" s="77"/>
      <c r="I118" s="77"/>
    </row>
    <row r="119" spans="1:9" ht="12.75">
      <c r="A119" s="66" t="s">
        <v>44</v>
      </c>
      <c r="B119" s="66" t="s">
        <v>136</v>
      </c>
      <c r="C119" s="19" t="s">
        <v>73</v>
      </c>
      <c r="D119" s="14"/>
      <c r="E119" s="15">
        <v>22000</v>
      </c>
      <c r="F119" s="15">
        <f>F120</f>
        <v>70000</v>
      </c>
      <c r="G119" s="15">
        <f>G120</f>
        <v>30980</v>
      </c>
      <c r="H119" s="77">
        <f t="shared" si="6"/>
        <v>140.8181818181818</v>
      </c>
      <c r="I119" s="77">
        <f t="shared" si="5"/>
        <v>44.25714285714285</v>
      </c>
    </row>
    <row r="120" spans="1:9" ht="12.75">
      <c r="A120" s="25"/>
      <c r="B120" s="62"/>
      <c r="C120" s="68">
        <v>381</v>
      </c>
      <c r="D120" s="14" t="s">
        <v>31</v>
      </c>
      <c r="E120" s="20">
        <v>22000</v>
      </c>
      <c r="F120" s="20">
        <v>70000</v>
      </c>
      <c r="G120" s="20">
        <f>G121</f>
        <v>30980</v>
      </c>
      <c r="H120" s="77">
        <f t="shared" si="6"/>
        <v>140.8181818181818</v>
      </c>
      <c r="I120" s="77">
        <f t="shared" si="5"/>
        <v>44.25714285714285</v>
      </c>
    </row>
    <row r="121" spans="1:9" ht="12.75">
      <c r="A121" s="26"/>
      <c r="B121" s="53"/>
      <c r="C121" s="68">
        <v>3811</v>
      </c>
      <c r="D121" s="78" t="s">
        <v>224</v>
      </c>
      <c r="E121" s="20"/>
      <c r="F121" s="20"/>
      <c r="G121" s="20">
        <v>30980</v>
      </c>
      <c r="H121" s="77"/>
      <c r="I121" s="77"/>
    </row>
    <row r="122" spans="1:9" ht="12.75">
      <c r="A122" s="81" t="s">
        <v>133</v>
      </c>
      <c r="B122" s="81" t="s">
        <v>136</v>
      </c>
      <c r="C122" s="19" t="s">
        <v>74</v>
      </c>
      <c r="D122" s="14"/>
      <c r="E122" s="15">
        <v>15000</v>
      </c>
      <c r="F122" s="15">
        <f>F123</f>
        <v>50000</v>
      </c>
      <c r="G122" s="15">
        <f>G123</f>
        <v>5000</v>
      </c>
      <c r="H122" s="77">
        <f t="shared" si="6"/>
        <v>33.33333333333333</v>
      </c>
      <c r="I122" s="77">
        <f t="shared" si="5"/>
        <v>10</v>
      </c>
    </row>
    <row r="123" spans="1:9" ht="12.75">
      <c r="A123" s="25"/>
      <c r="B123" s="62"/>
      <c r="C123" s="19">
        <v>381</v>
      </c>
      <c r="D123" s="14" t="s">
        <v>31</v>
      </c>
      <c r="E123" s="20">
        <v>15000</v>
      </c>
      <c r="F123" s="20">
        <v>50000</v>
      </c>
      <c r="G123" s="20">
        <f>G124</f>
        <v>5000</v>
      </c>
      <c r="H123" s="77">
        <f t="shared" si="6"/>
        <v>33.33333333333333</v>
      </c>
      <c r="I123" s="77">
        <f t="shared" si="5"/>
        <v>10</v>
      </c>
    </row>
    <row r="124" spans="1:9" ht="12.75">
      <c r="A124" s="26"/>
      <c r="B124" s="53"/>
      <c r="C124" s="19">
        <v>3811</v>
      </c>
      <c r="D124" s="78" t="s">
        <v>224</v>
      </c>
      <c r="E124" s="20"/>
      <c r="F124" s="20"/>
      <c r="G124" s="20">
        <v>5000</v>
      </c>
      <c r="H124" s="77"/>
      <c r="I124" s="77"/>
    </row>
    <row r="125" spans="1:9" ht="12.75">
      <c r="A125" s="66" t="s">
        <v>132</v>
      </c>
      <c r="B125" s="66" t="s">
        <v>136</v>
      </c>
      <c r="C125" s="19" t="s">
        <v>75</v>
      </c>
      <c r="D125" s="14"/>
      <c r="E125" s="15">
        <v>13000</v>
      </c>
      <c r="F125" s="15">
        <f>F126</f>
        <v>25000</v>
      </c>
      <c r="G125" s="15">
        <f>G126</f>
        <v>12000</v>
      </c>
      <c r="H125" s="77">
        <f t="shared" si="6"/>
        <v>92.3076923076923</v>
      </c>
      <c r="I125" s="77">
        <f t="shared" si="5"/>
        <v>48</v>
      </c>
    </row>
    <row r="126" spans="1:9" ht="12.75">
      <c r="A126" s="25"/>
      <c r="B126" s="62"/>
      <c r="C126" s="68">
        <v>381</v>
      </c>
      <c r="D126" s="14" t="s">
        <v>31</v>
      </c>
      <c r="E126" s="20">
        <v>13000</v>
      </c>
      <c r="F126" s="20">
        <v>25000</v>
      </c>
      <c r="G126" s="20">
        <f>G127</f>
        <v>12000</v>
      </c>
      <c r="H126" s="77">
        <f t="shared" si="6"/>
        <v>92.3076923076923</v>
      </c>
      <c r="I126" s="77">
        <f t="shared" si="5"/>
        <v>48</v>
      </c>
    </row>
    <row r="127" spans="1:9" ht="12.75">
      <c r="A127" s="26"/>
      <c r="B127" s="53"/>
      <c r="C127" s="68">
        <v>3811</v>
      </c>
      <c r="D127" s="78" t="s">
        <v>224</v>
      </c>
      <c r="E127" s="20"/>
      <c r="F127" s="20"/>
      <c r="G127" s="20">
        <v>12000</v>
      </c>
      <c r="H127" s="77"/>
      <c r="I127" s="77"/>
    </row>
    <row r="128" spans="1:9" ht="12.75">
      <c r="A128" s="83" t="s">
        <v>44</v>
      </c>
      <c r="B128" s="83" t="s">
        <v>136</v>
      </c>
      <c r="C128" s="42" t="s">
        <v>120</v>
      </c>
      <c r="D128" s="34"/>
      <c r="E128" s="15">
        <v>24155</v>
      </c>
      <c r="F128" s="15">
        <f>F129</f>
        <v>50000</v>
      </c>
      <c r="G128" s="15">
        <f>G129</f>
        <v>25550</v>
      </c>
      <c r="H128" s="77">
        <f t="shared" si="6"/>
        <v>105.77520182156903</v>
      </c>
      <c r="I128" s="77">
        <f t="shared" si="5"/>
        <v>51.1</v>
      </c>
    </row>
    <row r="129" spans="1:9" ht="12.75">
      <c r="A129" s="25"/>
      <c r="B129" s="62"/>
      <c r="C129" s="68">
        <v>381</v>
      </c>
      <c r="D129" s="14" t="s">
        <v>121</v>
      </c>
      <c r="E129" s="20">
        <v>24155</v>
      </c>
      <c r="F129" s="20">
        <v>50000</v>
      </c>
      <c r="G129" s="20">
        <f>G130</f>
        <v>25550</v>
      </c>
      <c r="H129" s="77">
        <f t="shared" si="6"/>
        <v>105.77520182156903</v>
      </c>
      <c r="I129" s="77">
        <f t="shared" si="5"/>
        <v>51.1</v>
      </c>
    </row>
    <row r="130" spans="1:9" ht="12.75">
      <c r="A130" s="26"/>
      <c r="B130" s="53"/>
      <c r="C130" s="68">
        <v>3811</v>
      </c>
      <c r="D130" s="78" t="s">
        <v>224</v>
      </c>
      <c r="E130" s="20"/>
      <c r="F130" s="20"/>
      <c r="G130" s="20">
        <v>25550</v>
      </c>
      <c r="H130" s="77"/>
      <c r="I130" s="77"/>
    </row>
    <row r="131" spans="1:9" ht="12.75">
      <c r="A131" s="83" t="s">
        <v>132</v>
      </c>
      <c r="B131" s="83" t="s">
        <v>136</v>
      </c>
      <c r="C131" s="19" t="s">
        <v>122</v>
      </c>
      <c r="D131" s="14"/>
      <c r="E131" s="15">
        <v>0</v>
      </c>
      <c r="F131" s="15">
        <f>SUM(F132:F135)</f>
        <v>20000</v>
      </c>
      <c r="G131" s="15">
        <f>G132+G134+G135</f>
        <v>1400</v>
      </c>
      <c r="H131" s="77"/>
      <c r="I131" s="77">
        <f t="shared" si="5"/>
        <v>7.000000000000001</v>
      </c>
    </row>
    <row r="132" spans="1:9" ht="12.75">
      <c r="A132" s="50"/>
      <c r="B132" s="69"/>
      <c r="C132" s="68">
        <v>322</v>
      </c>
      <c r="D132" s="14" t="s">
        <v>22</v>
      </c>
      <c r="E132" s="16">
        <v>0</v>
      </c>
      <c r="F132" s="16">
        <v>10000</v>
      </c>
      <c r="G132" s="16">
        <f>G133</f>
        <v>1400</v>
      </c>
      <c r="H132" s="77"/>
      <c r="I132" s="77">
        <f t="shared" si="5"/>
        <v>14.000000000000002</v>
      </c>
    </row>
    <row r="133" spans="1:9" ht="12.75">
      <c r="A133" s="27"/>
      <c r="B133" s="80"/>
      <c r="C133" s="68">
        <v>3221</v>
      </c>
      <c r="D133" s="78" t="s">
        <v>208</v>
      </c>
      <c r="E133" s="16"/>
      <c r="F133" s="16"/>
      <c r="G133" s="16">
        <v>1400</v>
      </c>
      <c r="H133" s="77"/>
      <c r="I133" s="77"/>
    </row>
    <row r="134" spans="1:9" ht="12.75">
      <c r="A134" s="27"/>
      <c r="B134" s="80"/>
      <c r="C134" s="68">
        <v>324</v>
      </c>
      <c r="D134" s="14" t="s">
        <v>155</v>
      </c>
      <c r="E134" s="16"/>
      <c r="F134" s="15"/>
      <c r="G134" s="16">
        <v>0</v>
      </c>
      <c r="H134" s="77"/>
      <c r="I134" s="77"/>
    </row>
    <row r="135" spans="1:9" ht="12.75">
      <c r="A135" s="24"/>
      <c r="B135" s="52"/>
      <c r="C135" s="68">
        <v>363</v>
      </c>
      <c r="D135" s="14" t="s">
        <v>154</v>
      </c>
      <c r="E135" s="20"/>
      <c r="F135" s="20">
        <v>10000</v>
      </c>
      <c r="G135" s="20">
        <f>G136</f>
        <v>0</v>
      </c>
      <c r="H135" s="77"/>
      <c r="I135" s="77">
        <f t="shared" si="5"/>
        <v>0</v>
      </c>
    </row>
    <row r="136" spans="1:9" ht="12.75">
      <c r="A136" s="26"/>
      <c r="B136" s="53"/>
      <c r="C136" s="82">
        <v>3631</v>
      </c>
      <c r="D136" s="55" t="s">
        <v>154</v>
      </c>
      <c r="E136" s="20"/>
      <c r="F136" s="20"/>
      <c r="G136" s="20">
        <v>0</v>
      </c>
      <c r="H136" s="77"/>
      <c r="I136" s="77"/>
    </row>
    <row r="137" spans="1:9" ht="12.75">
      <c r="A137" s="83" t="s">
        <v>133</v>
      </c>
      <c r="B137" s="83" t="s">
        <v>136</v>
      </c>
      <c r="C137" s="56" t="s">
        <v>128</v>
      </c>
      <c r="D137" s="55"/>
      <c r="E137" s="15">
        <v>10406</v>
      </c>
      <c r="F137" s="15">
        <f>SUM(F138:F140)</f>
        <v>40000</v>
      </c>
      <c r="G137" s="15">
        <f>G138+G140</f>
        <v>20460</v>
      </c>
      <c r="H137" s="77">
        <f t="shared" si="6"/>
        <v>196.61733615221988</v>
      </c>
      <c r="I137" s="77">
        <f t="shared" si="5"/>
        <v>51.15</v>
      </c>
    </row>
    <row r="138" spans="1:9" ht="12.75">
      <c r="A138" s="50"/>
      <c r="B138" s="69"/>
      <c r="C138" s="68">
        <v>322</v>
      </c>
      <c r="D138" s="14" t="s">
        <v>22</v>
      </c>
      <c r="E138" s="20">
        <v>1406</v>
      </c>
      <c r="F138" s="20">
        <v>10000</v>
      </c>
      <c r="G138" s="20">
        <f>G139</f>
        <v>8460</v>
      </c>
      <c r="H138" s="77">
        <f t="shared" si="6"/>
        <v>601.7069701280228</v>
      </c>
      <c r="I138" s="77">
        <f t="shared" si="5"/>
        <v>84.6</v>
      </c>
    </row>
    <row r="139" spans="1:9" ht="12.75">
      <c r="A139" s="27"/>
      <c r="B139" s="80"/>
      <c r="C139" s="68">
        <v>3221</v>
      </c>
      <c r="D139" s="78" t="s">
        <v>208</v>
      </c>
      <c r="E139" s="20"/>
      <c r="F139" s="20"/>
      <c r="G139" s="20">
        <v>8460</v>
      </c>
      <c r="H139" s="77"/>
      <c r="I139" s="77"/>
    </row>
    <row r="140" spans="1:9" ht="12.75">
      <c r="A140" s="24"/>
      <c r="B140" s="52"/>
      <c r="C140" s="68">
        <v>381</v>
      </c>
      <c r="D140" s="14" t="s">
        <v>121</v>
      </c>
      <c r="E140" s="20">
        <v>9000</v>
      </c>
      <c r="F140" s="20">
        <v>30000</v>
      </c>
      <c r="G140" s="20">
        <f>G141</f>
        <v>12000</v>
      </c>
      <c r="H140" s="77">
        <f t="shared" si="6"/>
        <v>133.33333333333331</v>
      </c>
      <c r="I140" s="77">
        <f t="shared" si="5"/>
        <v>40</v>
      </c>
    </row>
    <row r="141" spans="1:9" ht="12.75">
      <c r="A141" s="26"/>
      <c r="B141" s="53"/>
      <c r="C141" s="68">
        <v>3811</v>
      </c>
      <c r="D141" s="78" t="s">
        <v>224</v>
      </c>
      <c r="E141" s="20"/>
      <c r="F141" s="20"/>
      <c r="G141" s="20">
        <v>12000</v>
      </c>
      <c r="H141" s="77"/>
      <c r="I141" s="77"/>
    </row>
    <row r="142" spans="1:9" ht="12.75">
      <c r="A142" s="43" t="s">
        <v>97</v>
      </c>
      <c r="B142" s="44"/>
      <c r="C142" s="45"/>
      <c r="D142" s="11" t="s">
        <v>164</v>
      </c>
      <c r="E142" s="33">
        <v>117973</v>
      </c>
      <c r="F142" s="33">
        <f>F143+F146+F149</f>
        <v>162000</v>
      </c>
      <c r="G142" s="33">
        <f>G143+G146+G149</f>
        <v>70790</v>
      </c>
      <c r="H142" s="76">
        <f>(G142/E142)*100</f>
        <v>60.00525543980403</v>
      </c>
      <c r="I142" s="76">
        <f>(G142/F142)*100</f>
        <v>43.69753086419753</v>
      </c>
    </row>
    <row r="143" spans="1:9" ht="12.75">
      <c r="A143" s="13" t="s">
        <v>134</v>
      </c>
      <c r="B143" s="13" t="s">
        <v>136</v>
      </c>
      <c r="C143" s="19" t="s">
        <v>143</v>
      </c>
      <c r="D143" s="14"/>
      <c r="E143" s="15">
        <v>38589</v>
      </c>
      <c r="F143" s="15">
        <f>F144</f>
        <v>60000</v>
      </c>
      <c r="G143" s="15">
        <f>G144</f>
        <v>16294</v>
      </c>
      <c r="H143" s="77">
        <f>(G143/E143)*100</f>
        <v>42.22446811267459</v>
      </c>
      <c r="I143" s="77">
        <f>(G143/F143)*100</f>
        <v>27.156666666666666</v>
      </c>
    </row>
    <row r="144" spans="1:9" ht="12.75">
      <c r="A144" s="24"/>
      <c r="C144" s="19">
        <v>372</v>
      </c>
      <c r="D144" s="14" t="s">
        <v>55</v>
      </c>
      <c r="E144" s="20">
        <v>38589</v>
      </c>
      <c r="F144" s="20">
        <v>60000</v>
      </c>
      <c r="G144" s="20">
        <f>G145</f>
        <v>16294</v>
      </c>
      <c r="H144" s="77">
        <f>(G144/E144)*100</f>
        <v>42.22446811267459</v>
      </c>
      <c r="I144" s="77">
        <f>(G144/F144)*100</f>
        <v>27.156666666666666</v>
      </c>
    </row>
    <row r="145" spans="1:9" ht="12.75">
      <c r="A145" s="24"/>
      <c r="C145" s="19">
        <v>3722</v>
      </c>
      <c r="D145" s="78" t="s">
        <v>231</v>
      </c>
      <c r="E145" s="20"/>
      <c r="F145" s="20"/>
      <c r="G145" s="20">
        <v>16294</v>
      </c>
      <c r="H145" s="77"/>
      <c r="I145" s="77"/>
    </row>
    <row r="146" spans="1:9" ht="12.75">
      <c r="A146" s="13" t="s">
        <v>134</v>
      </c>
      <c r="B146" s="13" t="s">
        <v>136</v>
      </c>
      <c r="C146" s="19" t="s">
        <v>76</v>
      </c>
      <c r="D146" s="14"/>
      <c r="E146" s="15">
        <v>77384</v>
      </c>
      <c r="F146" s="15">
        <f>F147</f>
        <v>90000</v>
      </c>
      <c r="G146" s="15">
        <f>G147</f>
        <v>50496</v>
      </c>
      <c r="H146" s="77">
        <f>(G146/E146)*100</f>
        <v>65.25379923498397</v>
      </c>
      <c r="I146" s="77">
        <f>(G146/F146)*100</f>
        <v>56.10666666666667</v>
      </c>
    </row>
    <row r="147" spans="1:9" ht="12.75">
      <c r="A147" s="24"/>
      <c r="C147" s="19">
        <v>381</v>
      </c>
      <c r="D147" s="14" t="s">
        <v>31</v>
      </c>
      <c r="E147" s="20">
        <v>77384</v>
      </c>
      <c r="F147" s="20">
        <v>90000</v>
      </c>
      <c r="G147" s="20">
        <f>G148</f>
        <v>50496</v>
      </c>
      <c r="H147" s="77">
        <f>(G147/E147)*100</f>
        <v>65.25379923498397</v>
      </c>
      <c r="I147" s="77">
        <f>(G147/F147)*100</f>
        <v>56.10666666666667</v>
      </c>
    </row>
    <row r="148" spans="1:9" ht="12.75">
      <c r="A148" s="24"/>
      <c r="C148" s="19">
        <v>3811</v>
      </c>
      <c r="D148" s="78" t="s">
        <v>224</v>
      </c>
      <c r="E148" s="20"/>
      <c r="F148" s="20"/>
      <c r="G148" s="20">
        <v>50496</v>
      </c>
      <c r="H148" s="77"/>
      <c r="I148" s="77"/>
    </row>
    <row r="149" spans="1:9" ht="12.75">
      <c r="A149" s="66" t="s">
        <v>134</v>
      </c>
      <c r="B149" s="66" t="s">
        <v>136</v>
      </c>
      <c r="C149" s="19" t="s">
        <v>123</v>
      </c>
      <c r="D149" s="14"/>
      <c r="E149" s="15">
        <v>2000</v>
      </c>
      <c r="F149" s="15">
        <f>F150</f>
        <v>12000</v>
      </c>
      <c r="G149" s="15">
        <f>G150</f>
        <v>4000</v>
      </c>
      <c r="H149" s="77">
        <f>(G149/E149)*100</f>
        <v>200</v>
      </c>
      <c r="I149" s="77">
        <f>(G149/F149)*100</f>
        <v>33.33333333333333</v>
      </c>
    </row>
    <row r="150" spans="1:9" ht="12.75">
      <c r="A150" s="25"/>
      <c r="B150" s="62"/>
      <c r="C150" s="68">
        <v>381</v>
      </c>
      <c r="D150" s="14" t="s">
        <v>124</v>
      </c>
      <c r="E150" s="20">
        <v>2000</v>
      </c>
      <c r="F150" s="20">
        <v>12000</v>
      </c>
      <c r="G150" s="20">
        <f>G151</f>
        <v>4000</v>
      </c>
      <c r="H150" s="77">
        <f>(G150/E150)*100</f>
        <v>200</v>
      </c>
      <c r="I150" s="77">
        <f>(G150/F150)*100</f>
        <v>33.33333333333333</v>
      </c>
    </row>
    <row r="151" spans="1:9" ht="12.75">
      <c r="A151" s="26"/>
      <c r="B151" s="53"/>
      <c r="C151" s="68">
        <v>3811</v>
      </c>
      <c r="D151" s="78" t="s">
        <v>224</v>
      </c>
      <c r="E151" s="20"/>
      <c r="F151" s="20"/>
      <c r="G151" s="20">
        <v>4000</v>
      </c>
      <c r="H151" s="77"/>
      <c r="I151" s="77"/>
    </row>
    <row r="152" spans="1:9" ht="12.75">
      <c r="A152" s="30" t="s">
        <v>99</v>
      </c>
      <c r="B152" s="6"/>
      <c r="C152" s="4"/>
      <c r="D152" s="5" t="s">
        <v>98</v>
      </c>
      <c r="E152" s="33">
        <v>138852</v>
      </c>
      <c r="F152" s="33">
        <f>F153+F156+F159</f>
        <v>331000</v>
      </c>
      <c r="G152" s="33">
        <f>G153+G156+G159</f>
        <v>134925</v>
      </c>
      <c r="H152" s="76">
        <f>(G152/E152)*100</f>
        <v>97.17180883242588</v>
      </c>
      <c r="I152" s="76">
        <f>(G152/F152)*100</f>
        <v>40.76283987915408</v>
      </c>
    </row>
    <row r="153" spans="1:9" ht="12.75">
      <c r="A153" s="13" t="s">
        <v>135</v>
      </c>
      <c r="B153" s="13" t="s">
        <v>136</v>
      </c>
      <c r="C153" s="19" t="s">
        <v>84</v>
      </c>
      <c r="D153" s="14"/>
      <c r="E153" s="15">
        <v>108000</v>
      </c>
      <c r="F153" s="15">
        <f>F154</f>
        <v>216000</v>
      </c>
      <c r="G153" s="15">
        <f>G154</f>
        <v>124887</v>
      </c>
      <c r="H153" s="77">
        <f>(G153/E153)*100</f>
        <v>115.63611111111112</v>
      </c>
      <c r="I153" s="77">
        <f>(G153/F153)*100</f>
        <v>57.81805555555556</v>
      </c>
    </row>
    <row r="154" spans="1:9" ht="12.75">
      <c r="A154" s="24"/>
      <c r="C154" s="19">
        <v>381</v>
      </c>
      <c r="D154" s="14" t="s">
        <v>31</v>
      </c>
      <c r="E154" s="20">
        <v>108000</v>
      </c>
      <c r="F154" s="20">
        <v>216000</v>
      </c>
      <c r="G154" s="20">
        <f>G155</f>
        <v>124887</v>
      </c>
      <c r="H154" s="77">
        <f>(G154/E154)*100</f>
        <v>115.63611111111112</v>
      </c>
      <c r="I154" s="77">
        <f>(G154/F154)*100</f>
        <v>57.81805555555556</v>
      </c>
    </row>
    <row r="155" spans="1:9" ht="12.75">
      <c r="A155" s="24"/>
      <c r="C155" s="19">
        <v>3811</v>
      </c>
      <c r="D155" s="78" t="s">
        <v>224</v>
      </c>
      <c r="E155" s="20"/>
      <c r="F155" s="20"/>
      <c r="G155" s="20">
        <v>124887</v>
      </c>
      <c r="H155" s="77"/>
      <c r="I155" s="77"/>
    </row>
    <row r="156" spans="1:9" ht="12.75">
      <c r="A156" s="13" t="s">
        <v>135</v>
      </c>
      <c r="B156" s="13" t="s">
        <v>136</v>
      </c>
      <c r="C156" s="19" t="s">
        <v>85</v>
      </c>
      <c r="D156" s="14"/>
      <c r="E156" s="15">
        <v>30852</v>
      </c>
      <c r="F156" s="15">
        <f>F157</f>
        <v>85000</v>
      </c>
      <c r="G156" s="15">
        <f>G157</f>
        <v>10038</v>
      </c>
      <c r="H156" s="77">
        <f>(G156/E156)*100</f>
        <v>32.535978218591985</v>
      </c>
      <c r="I156" s="77">
        <f>(G156/F156)*100</f>
        <v>11.809411764705882</v>
      </c>
    </row>
    <row r="157" spans="1:9" ht="12.75">
      <c r="A157" s="24"/>
      <c r="C157" s="19">
        <v>381</v>
      </c>
      <c r="D157" s="14" t="s">
        <v>31</v>
      </c>
      <c r="E157" s="16">
        <v>30852</v>
      </c>
      <c r="F157" s="16">
        <v>85000</v>
      </c>
      <c r="G157" s="16">
        <f>G158</f>
        <v>10038</v>
      </c>
      <c r="H157" s="77">
        <f>(G157/E157)*100</f>
        <v>32.535978218591985</v>
      </c>
      <c r="I157" s="77">
        <f>(G157/F157)*100</f>
        <v>11.809411764705882</v>
      </c>
    </row>
    <row r="158" spans="1:9" ht="12.75">
      <c r="A158" s="24"/>
      <c r="C158" s="19">
        <v>3811</v>
      </c>
      <c r="D158" s="78" t="s">
        <v>224</v>
      </c>
      <c r="E158" s="16"/>
      <c r="F158" s="16"/>
      <c r="G158" s="16">
        <v>10038</v>
      </c>
      <c r="H158" s="77"/>
      <c r="I158" s="77"/>
    </row>
    <row r="159" spans="1:9" ht="12.75">
      <c r="A159" s="13" t="s">
        <v>135</v>
      </c>
      <c r="B159" s="13" t="s">
        <v>136</v>
      </c>
      <c r="C159" s="19" t="s">
        <v>77</v>
      </c>
      <c r="D159" s="14"/>
      <c r="E159" s="15">
        <v>0</v>
      </c>
      <c r="F159" s="15">
        <f>SUM(F160:F162)</f>
        <v>30000</v>
      </c>
      <c r="G159" s="15">
        <f>SUM(G160:G162)</f>
        <v>0</v>
      </c>
      <c r="H159" s="77"/>
      <c r="I159" s="77">
        <f>(G159/F159)*100</f>
        <v>0</v>
      </c>
    </row>
    <row r="160" spans="1:9" ht="12.75">
      <c r="A160" s="24"/>
      <c r="C160" s="19">
        <v>322</v>
      </c>
      <c r="D160" s="14" t="s">
        <v>22</v>
      </c>
      <c r="E160" s="20"/>
      <c r="F160" s="20">
        <v>15000</v>
      </c>
      <c r="G160" s="20">
        <v>0</v>
      </c>
      <c r="H160" s="77"/>
      <c r="I160" s="77">
        <f>(G160/F160)*100</f>
        <v>0</v>
      </c>
    </row>
    <row r="161" spans="1:9" ht="12.75">
      <c r="A161" s="24"/>
      <c r="C161" s="19">
        <v>422</v>
      </c>
      <c r="D161" s="14" t="s">
        <v>39</v>
      </c>
      <c r="E161" s="20"/>
      <c r="F161" s="20">
        <v>15000</v>
      </c>
      <c r="G161" s="20">
        <v>0</v>
      </c>
      <c r="H161" s="77"/>
      <c r="I161" s="77">
        <f>(G161/F161)*100</f>
        <v>0</v>
      </c>
    </row>
    <row r="162" spans="1:9" ht="12.75">
      <c r="A162" s="26"/>
      <c r="B162" s="28"/>
      <c r="C162" s="19">
        <v>426</v>
      </c>
      <c r="D162" s="14" t="s">
        <v>161</v>
      </c>
      <c r="E162" s="20">
        <v>0</v>
      </c>
      <c r="F162" s="20"/>
      <c r="G162" s="20">
        <v>0</v>
      </c>
      <c r="H162" s="77"/>
      <c r="I162" s="77"/>
    </row>
    <row r="163" spans="1:9" ht="12.75">
      <c r="A163" s="30" t="s">
        <v>101</v>
      </c>
      <c r="B163" s="6"/>
      <c r="C163" s="4"/>
      <c r="D163" s="5" t="s">
        <v>100</v>
      </c>
      <c r="E163" s="33">
        <v>130032</v>
      </c>
      <c r="F163" s="33">
        <f>F164+F167</f>
        <v>185000</v>
      </c>
      <c r="G163" s="33">
        <f>G164+G167</f>
        <v>40204</v>
      </c>
      <c r="H163" s="76">
        <f aca="true" t="shared" si="7" ref="H163:H169">(G163/E163)*100</f>
        <v>30.918543127845453</v>
      </c>
      <c r="I163" s="76">
        <f aca="true" t="shared" si="8" ref="I163:I190">(G163/F163)*100</f>
        <v>21.73189189189189</v>
      </c>
    </row>
    <row r="164" spans="1:9" ht="12.75">
      <c r="A164" s="66" t="s">
        <v>133</v>
      </c>
      <c r="B164" s="66" t="s">
        <v>136</v>
      </c>
      <c r="C164" s="19" t="s">
        <v>78</v>
      </c>
      <c r="D164" s="14"/>
      <c r="E164" s="15">
        <v>45008</v>
      </c>
      <c r="F164" s="15">
        <f>F165</f>
        <v>100000</v>
      </c>
      <c r="G164" s="15">
        <f>G165</f>
        <v>40204</v>
      </c>
      <c r="H164" s="77">
        <f t="shared" si="7"/>
        <v>89.32634198364735</v>
      </c>
      <c r="I164" s="77">
        <f t="shared" si="8"/>
        <v>40.204</v>
      </c>
    </row>
    <row r="165" spans="1:9" ht="12.75">
      <c r="A165" s="25"/>
      <c r="B165" s="62"/>
      <c r="C165" s="68">
        <v>381</v>
      </c>
      <c r="D165" s="14" t="s">
        <v>31</v>
      </c>
      <c r="E165" s="20">
        <v>45008</v>
      </c>
      <c r="F165" s="20">
        <v>100000</v>
      </c>
      <c r="G165" s="20">
        <f>G166</f>
        <v>40204</v>
      </c>
      <c r="H165" s="77">
        <f t="shared" si="7"/>
        <v>89.32634198364735</v>
      </c>
      <c r="I165" s="77">
        <f t="shared" si="8"/>
        <v>40.204</v>
      </c>
    </row>
    <row r="166" spans="1:9" ht="12.75">
      <c r="A166" s="26"/>
      <c r="B166" s="53"/>
      <c r="C166" s="68">
        <v>3811</v>
      </c>
      <c r="D166" s="78" t="s">
        <v>224</v>
      </c>
      <c r="E166" s="20"/>
      <c r="F166" s="20"/>
      <c r="G166" s="20">
        <v>40204</v>
      </c>
      <c r="H166" s="77"/>
      <c r="I166" s="77"/>
    </row>
    <row r="167" spans="1:9" ht="12.75">
      <c r="A167" s="81" t="s">
        <v>133</v>
      </c>
      <c r="B167" s="81" t="s">
        <v>136</v>
      </c>
      <c r="C167" s="19" t="s">
        <v>144</v>
      </c>
      <c r="D167" s="14"/>
      <c r="E167" s="15">
        <v>85024</v>
      </c>
      <c r="F167" s="15">
        <f>SUM(F168:F171)</f>
        <v>85000</v>
      </c>
      <c r="G167" s="15">
        <f>SUM(G168:G171)</f>
        <v>0</v>
      </c>
      <c r="H167" s="77">
        <f t="shared" si="7"/>
        <v>0</v>
      </c>
      <c r="I167" s="77">
        <f t="shared" si="8"/>
        <v>0</v>
      </c>
    </row>
    <row r="168" spans="1:9" ht="12.75">
      <c r="A168" s="25"/>
      <c r="B168" s="62"/>
      <c r="C168" s="19">
        <v>322</v>
      </c>
      <c r="D168" s="14" t="s">
        <v>22</v>
      </c>
      <c r="E168" s="20">
        <v>3490</v>
      </c>
      <c r="F168" s="20">
        <v>15000</v>
      </c>
      <c r="G168" s="20">
        <v>0</v>
      </c>
      <c r="H168" s="77">
        <f t="shared" si="7"/>
        <v>0</v>
      </c>
      <c r="I168" s="77">
        <f t="shared" si="8"/>
        <v>0</v>
      </c>
    </row>
    <row r="169" spans="1:9" ht="12.75">
      <c r="A169" s="24"/>
      <c r="B169" s="52"/>
      <c r="C169" s="19">
        <v>421</v>
      </c>
      <c r="D169" s="14" t="s">
        <v>38</v>
      </c>
      <c r="E169" s="20">
        <v>81534</v>
      </c>
      <c r="F169" s="20"/>
      <c r="G169" s="20">
        <v>0</v>
      </c>
      <c r="H169" s="77">
        <f t="shared" si="7"/>
        <v>0</v>
      </c>
      <c r="I169" s="77"/>
    </row>
    <row r="170" spans="1:9" ht="12.75">
      <c r="A170" s="26"/>
      <c r="B170" s="53"/>
      <c r="C170" s="19">
        <v>422</v>
      </c>
      <c r="D170" s="14" t="s">
        <v>39</v>
      </c>
      <c r="E170" s="20">
        <v>0</v>
      </c>
      <c r="F170" s="20">
        <v>50000</v>
      </c>
      <c r="G170" s="20">
        <v>0</v>
      </c>
      <c r="H170" s="77"/>
      <c r="I170" s="77">
        <f t="shared" si="8"/>
        <v>0</v>
      </c>
    </row>
    <row r="171" spans="1:9" ht="12.75">
      <c r="A171" s="7"/>
      <c r="B171" s="46"/>
      <c r="C171" s="19">
        <v>451</v>
      </c>
      <c r="D171" s="14" t="s">
        <v>43</v>
      </c>
      <c r="E171" s="20">
        <v>0</v>
      </c>
      <c r="F171" s="20">
        <v>20000</v>
      </c>
      <c r="G171" s="20">
        <v>0</v>
      </c>
      <c r="H171" s="77"/>
      <c r="I171" s="77">
        <f t="shared" si="8"/>
        <v>0</v>
      </c>
    </row>
    <row r="172" spans="1:9" ht="12.75">
      <c r="A172" s="43" t="s">
        <v>103</v>
      </c>
      <c r="B172" s="44"/>
      <c r="C172" s="45"/>
      <c r="D172" s="11" t="s">
        <v>102</v>
      </c>
      <c r="E172" s="33">
        <v>188504</v>
      </c>
      <c r="F172" s="33">
        <f>F173+F180+F185</f>
        <v>360000</v>
      </c>
      <c r="G172" s="33">
        <f>G173+G180+G185</f>
        <v>67267</v>
      </c>
      <c r="H172" s="76">
        <f>(G172/E172)*100</f>
        <v>35.684653906548405</v>
      </c>
      <c r="I172" s="76">
        <f t="shared" si="8"/>
        <v>18.685277777777777</v>
      </c>
    </row>
    <row r="173" spans="1:9" ht="12.75">
      <c r="A173" s="13" t="s">
        <v>44</v>
      </c>
      <c r="B173" s="13" t="s">
        <v>136</v>
      </c>
      <c r="C173" s="19" t="s">
        <v>79</v>
      </c>
      <c r="D173" s="14"/>
      <c r="E173" s="15">
        <v>19937</v>
      </c>
      <c r="F173" s="15">
        <f>SUM(F174:F177)</f>
        <v>90000</v>
      </c>
      <c r="G173" s="15">
        <f>G174+G177</f>
        <v>40061</v>
      </c>
      <c r="H173" s="77">
        <f aca="true" t="shared" si="9" ref="H173:H190">(G173/E173)*100</f>
        <v>200.9379545568541</v>
      </c>
      <c r="I173" s="77">
        <f t="shared" si="8"/>
        <v>44.51222222222222</v>
      </c>
    </row>
    <row r="174" spans="1:9" ht="12.75">
      <c r="A174" s="24"/>
      <c r="C174" s="19">
        <v>322</v>
      </c>
      <c r="D174" s="14" t="s">
        <v>22</v>
      </c>
      <c r="E174" s="20">
        <v>16128</v>
      </c>
      <c r="F174" s="20">
        <v>50000</v>
      </c>
      <c r="G174" s="20">
        <f>G175+G176</f>
        <v>10224</v>
      </c>
      <c r="H174" s="77">
        <f t="shared" si="9"/>
        <v>63.39285714285714</v>
      </c>
      <c r="I174" s="77">
        <f t="shared" si="8"/>
        <v>20.448</v>
      </c>
    </row>
    <row r="175" spans="1:9" ht="12.75">
      <c r="A175" s="24"/>
      <c r="C175" s="19">
        <v>3223</v>
      </c>
      <c r="D175" s="14" t="s">
        <v>209</v>
      </c>
      <c r="E175" s="20"/>
      <c r="F175" s="20"/>
      <c r="G175" s="20">
        <v>9150</v>
      </c>
      <c r="H175" s="77"/>
      <c r="I175" s="77"/>
    </row>
    <row r="176" spans="1:9" ht="12.75">
      <c r="A176" s="24"/>
      <c r="C176" s="19">
        <v>3225</v>
      </c>
      <c r="D176" s="14" t="s">
        <v>233</v>
      </c>
      <c r="E176" s="20"/>
      <c r="F176" s="20"/>
      <c r="G176" s="20">
        <v>1074</v>
      </c>
      <c r="H176" s="77"/>
      <c r="I176" s="77"/>
    </row>
    <row r="177" spans="1:9" ht="12.75">
      <c r="A177" s="24"/>
      <c r="C177" s="19">
        <v>323</v>
      </c>
      <c r="D177" s="14" t="s">
        <v>23</v>
      </c>
      <c r="E177" s="20">
        <v>3809</v>
      </c>
      <c r="F177" s="20">
        <v>40000</v>
      </c>
      <c r="G177" s="20">
        <f>G178+G179</f>
        <v>29837</v>
      </c>
      <c r="H177" s="77">
        <f t="shared" si="9"/>
        <v>783.3289577316881</v>
      </c>
      <c r="I177" s="77">
        <f t="shared" si="8"/>
        <v>74.5925</v>
      </c>
    </row>
    <row r="178" spans="1:9" ht="12.75">
      <c r="A178" s="24"/>
      <c r="C178" s="19">
        <v>3232</v>
      </c>
      <c r="D178" s="78" t="s">
        <v>213</v>
      </c>
      <c r="E178" s="20"/>
      <c r="F178" s="20"/>
      <c r="G178" s="20">
        <v>28444</v>
      </c>
      <c r="H178" s="77"/>
      <c r="I178" s="77"/>
    </row>
    <row r="179" spans="1:9" ht="12.75">
      <c r="A179" s="24"/>
      <c r="C179" s="19">
        <v>3234</v>
      </c>
      <c r="D179" s="78" t="s">
        <v>215</v>
      </c>
      <c r="E179" s="20"/>
      <c r="F179" s="20"/>
      <c r="G179" s="20">
        <v>1393</v>
      </c>
      <c r="H179" s="77"/>
      <c r="I179" s="77"/>
    </row>
    <row r="180" spans="1:9" ht="12.75">
      <c r="A180" s="13" t="s">
        <v>133</v>
      </c>
      <c r="B180" s="13" t="s">
        <v>136</v>
      </c>
      <c r="C180" s="19" t="s">
        <v>80</v>
      </c>
      <c r="D180" s="14"/>
      <c r="E180" s="15">
        <v>700</v>
      </c>
      <c r="F180" s="15">
        <f>SUM(F181:F183)</f>
        <v>30000</v>
      </c>
      <c r="G180" s="15">
        <f>G181+G183</f>
        <v>3500</v>
      </c>
      <c r="H180" s="77">
        <f t="shared" si="9"/>
        <v>500</v>
      </c>
      <c r="I180" s="77">
        <f t="shared" si="8"/>
        <v>11.666666666666666</v>
      </c>
    </row>
    <row r="181" spans="1:9" ht="12.75">
      <c r="A181" s="24"/>
      <c r="C181" s="19">
        <v>323</v>
      </c>
      <c r="D181" s="14" t="s">
        <v>23</v>
      </c>
      <c r="E181" s="20">
        <v>0</v>
      </c>
      <c r="F181" s="20">
        <v>10000</v>
      </c>
      <c r="G181" s="20">
        <f>G182</f>
        <v>3500</v>
      </c>
      <c r="H181" s="77"/>
      <c r="I181" s="77">
        <f t="shared" si="8"/>
        <v>35</v>
      </c>
    </row>
    <row r="182" spans="1:9" ht="12.75">
      <c r="A182" s="24"/>
      <c r="C182" s="19">
        <v>3239</v>
      </c>
      <c r="D182" s="78" t="s">
        <v>217</v>
      </c>
      <c r="E182" s="20"/>
      <c r="F182" s="20"/>
      <c r="G182" s="20">
        <v>3500</v>
      </c>
      <c r="H182" s="77"/>
      <c r="I182" s="77"/>
    </row>
    <row r="183" spans="1:9" ht="12.75">
      <c r="A183" s="24"/>
      <c r="C183" s="19">
        <v>329</v>
      </c>
      <c r="D183" s="14" t="s">
        <v>24</v>
      </c>
      <c r="E183" s="20">
        <v>700</v>
      </c>
      <c r="F183" s="20">
        <v>20000</v>
      </c>
      <c r="G183" s="20">
        <f>G184</f>
        <v>0</v>
      </c>
      <c r="H183" s="77">
        <f t="shared" si="9"/>
        <v>0</v>
      </c>
      <c r="I183" s="77">
        <f t="shared" si="8"/>
        <v>0</v>
      </c>
    </row>
    <row r="184" spans="1:9" ht="12.75">
      <c r="A184" s="24"/>
      <c r="C184" s="19">
        <v>3299</v>
      </c>
      <c r="D184" s="78" t="s">
        <v>24</v>
      </c>
      <c r="E184" s="20"/>
      <c r="F184" s="20"/>
      <c r="G184" s="20">
        <v>0</v>
      </c>
      <c r="H184" s="77"/>
      <c r="I184" s="77"/>
    </row>
    <row r="185" spans="1:9" ht="12.75">
      <c r="A185" s="66" t="s">
        <v>129</v>
      </c>
      <c r="B185" s="66" t="s">
        <v>136</v>
      </c>
      <c r="C185" s="19" t="s">
        <v>145</v>
      </c>
      <c r="D185" s="14"/>
      <c r="E185" s="15">
        <v>167867</v>
      </c>
      <c r="F185" s="15">
        <f>SUM(F186:F190)</f>
        <v>240000</v>
      </c>
      <c r="G185" s="15">
        <f>G186+G188+G190</f>
        <v>23706</v>
      </c>
      <c r="H185" s="77">
        <f t="shared" si="9"/>
        <v>14.121894118558146</v>
      </c>
      <c r="I185" s="77">
        <f t="shared" si="8"/>
        <v>9.8775</v>
      </c>
    </row>
    <row r="186" spans="1:9" ht="12.75">
      <c r="A186" s="25"/>
      <c r="B186" s="62"/>
      <c r="C186" s="68">
        <v>322</v>
      </c>
      <c r="D186" s="14" t="s">
        <v>22</v>
      </c>
      <c r="E186" s="20">
        <v>6877</v>
      </c>
      <c r="F186" s="20">
        <v>40000</v>
      </c>
      <c r="G186" s="20">
        <f>G187</f>
        <v>9904</v>
      </c>
      <c r="H186" s="77">
        <f t="shared" si="9"/>
        <v>144.01628617129563</v>
      </c>
      <c r="I186" s="77">
        <f t="shared" si="8"/>
        <v>24.759999999999998</v>
      </c>
    </row>
    <row r="187" spans="1:9" ht="12.75">
      <c r="A187" s="24"/>
      <c r="B187" s="52"/>
      <c r="C187" s="68">
        <v>3224</v>
      </c>
      <c r="D187" s="78" t="s">
        <v>210</v>
      </c>
      <c r="E187" s="20"/>
      <c r="F187" s="20"/>
      <c r="G187" s="20">
        <v>9904</v>
      </c>
      <c r="H187" s="77"/>
      <c r="I187" s="77"/>
    </row>
    <row r="188" spans="1:9" ht="12.75">
      <c r="A188" s="24"/>
      <c r="B188" s="52"/>
      <c r="C188" s="68">
        <v>422</v>
      </c>
      <c r="D188" s="14" t="s">
        <v>39</v>
      </c>
      <c r="E188" s="20">
        <v>9960</v>
      </c>
      <c r="F188" s="20">
        <v>40000</v>
      </c>
      <c r="G188" s="20">
        <f>G189</f>
        <v>0</v>
      </c>
      <c r="H188" s="77">
        <f t="shared" si="9"/>
        <v>0</v>
      </c>
      <c r="I188" s="77">
        <f t="shared" si="8"/>
        <v>0</v>
      </c>
    </row>
    <row r="189" spans="1:9" ht="12.75">
      <c r="A189" s="24"/>
      <c r="B189" s="52"/>
      <c r="C189" s="68">
        <v>4223</v>
      </c>
      <c r="D189" s="79" t="s">
        <v>234</v>
      </c>
      <c r="E189" s="20"/>
      <c r="F189" s="20"/>
      <c r="G189" s="20">
        <v>0</v>
      </c>
      <c r="H189" s="77"/>
      <c r="I189" s="77"/>
    </row>
    <row r="190" spans="1:9" ht="12.75">
      <c r="A190" s="24"/>
      <c r="B190" s="52"/>
      <c r="C190" s="68">
        <v>451</v>
      </c>
      <c r="D190" s="14" t="s">
        <v>43</v>
      </c>
      <c r="E190" s="20">
        <v>151030</v>
      </c>
      <c r="F190" s="20">
        <v>160000</v>
      </c>
      <c r="G190" s="20">
        <f>G191</f>
        <v>13802</v>
      </c>
      <c r="H190" s="77">
        <f t="shared" si="9"/>
        <v>9.138581738727405</v>
      </c>
      <c r="I190" s="77">
        <f t="shared" si="8"/>
        <v>8.62625</v>
      </c>
    </row>
    <row r="191" spans="1:9" ht="12.75">
      <c r="A191" s="26"/>
      <c r="B191" s="53"/>
      <c r="C191" s="68">
        <v>4511</v>
      </c>
      <c r="D191" s="79" t="s">
        <v>43</v>
      </c>
      <c r="E191" s="20"/>
      <c r="F191" s="20"/>
      <c r="G191" s="20">
        <v>13802</v>
      </c>
      <c r="H191" s="77"/>
      <c r="I191" s="77"/>
    </row>
    <row r="192" spans="1:9" ht="12.75">
      <c r="A192" s="30" t="s">
        <v>105</v>
      </c>
      <c r="B192" s="6"/>
      <c r="C192" s="4"/>
      <c r="D192" s="29" t="s">
        <v>104</v>
      </c>
      <c r="E192" s="33">
        <v>88733</v>
      </c>
      <c r="F192" s="33">
        <f>F193+F196+F200</f>
        <v>265000</v>
      </c>
      <c r="G192" s="33">
        <f>G193+G196+G200</f>
        <v>184829</v>
      </c>
      <c r="H192" s="76">
        <f>(G192/E192)*100</f>
        <v>208.29792749033618</v>
      </c>
      <c r="I192" s="76">
        <f>(G192/F192)*100</f>
        <v>69.74679245283019</v>
      </c>
    </row>
    <row r="193" spans="1:9" ht="12.75">
      <c r="A193" s="13" t="s">
        <v>129</v>
      </c>
      <c r="B193" s="13" t="s">
        <v>136</v>
      </c>
      <c r="C193" s="19" t="s">
        <v>81</v>
      </c>
      <c r="D193" s="14"/>
      <c r="E193" s="15">
        <v>170</v>
      </c>
      <c r="F193" s="15">
        <f>F194</f>
        <v>15000</v>
      </c>
      <c r="G193" s="15">
        <f>G194</f>
        <v>0</v>
      </c>
      <c r="H193" s="77">
        <f>(G193/E193)*100</f>
        <v>0</v>
      </c>
      <c r="I193" s="77">
        <f>(G193/F193)*100</f>
        <v>0</v>
      </c>
    </row>
    <row r="194" spans="1:9" ht="12.75">
      <c r="A194" s="24"/>
      <c r="C194" s="19">
        <v>323</v>
      </c>
      <c r="D194" s="14" t="s">
        <v>23</v>
      </c>
      <c r="E194" s="20">
        <v>170</v>
      </c>
      <c r="F194" s="20">
        <v>15000</v>
      </c>
      <c r="G194" s="20">
        <f>G195</f>
        <v>0</v>
      </c>
      <c r="H194" s="77">
        <f>(G194/E194)*100</f>
        <v>0</v>
      </c>
      <c r="I194" s="77">
        <f>(G194/F194)*100</f>
        <v>0</v>
      </c>
    </row>
    <row r="195" spans="1:9" ht="12.75">
      <c r="A195" s="24"/>
      <c r="C195" s="19">
        <v>3237</v>
      </c>
      <c r="D195" s="78" t="s">
        <v>216</v>
      </c>
      <c r="E195" s="20"/>
      <c r="F195" s="20"/>
      <c r="G195" s="20">
        <v>0</v>
      </c>
      <c r="H195" s="77"/>
      <c r="I195" s="77"/>
    </row>
    <row r="196" spans="1:9" ht="12.75">
      <c r="A196" s="13" t="s">
        <v>129</v>
      </c>
      <c r="B196" s="13" t="s">
        <v>136</v>
      </c>
      <c r="C196" s="19" t="s">
        <v>82</v>
      </c>
      <c r="D196" s="14"/>
      <c r="E196" s="15">
        <v>88528</v>
      </c>
      <c r="F196" s="15">
        <f>F197+F199</f>
        <v>0</v>
      </c>
      <c r="G196" s="15">
        <f>G197+G199</f>
        <v>0</v>
      </c>
      <c r="H196" s="77">
        <f>(G196/E196)*100</f>
        <v>0</v>
      </c>
      <c r="I196" s="77"/>
    </row>
    <row r="197" spans="1:9" ht="12.75">
      <c r="A197" s="50"/>
      <c r="B197" s="62"/>
      <c r="C197" s="19">
        <v>421</v>
      </c>
      <c r="D197" s="14" t="s">
        <v>125</v>
      </c>
      <c r="E197" s="20">
        <v>23528</v>
      </c>
      <c r="F197" s="20"/>
      <c r="G197" s="20">
        <f>G198</f>
        <v>0</v>
      </c>
      <c r="H197" s="77">
        <f>(G197/E197)*100</f>
        <v>0</v>
      </c>
      <c r="I197" s="77"/>
    </row>
    <row r="198" spans="1:9" ht="12.75">
      <c r="A198" s="27"/>
      <c r="B198" s="52"/>
      <c r="C198" s="19">
        <v>4212</v>
      </c>
      <c r="D198" s="79" t="s">
        <v>235</v>
      </c>
      <c r="E198" s="20"/>
      <c r="F198" s="20"/>
      <c r="G198" s="20">
        <v>0</v>
      </c>
      <c r="H198" s="77"/>
      <c r="I198" s="77"/>
    </row>
    <row r="199" spans="1:9" ht="12.75">
      <c r="A199" s="49"/>
      <c r="B199" s="53"/>
      <c r="C199" s="19">
        <v>426</v>
      </c>
      <c r="D199" s="14" t="s">
        <v>41</v>
      </c>
      <c r="E199" s="20">
        <v>65000</v>
      </c>
      <c r="F199" s="20"/>
      <c r="G199" s="20">
        <v>0</v>
      </c>
      <c r="H199" s="77">
        <f>(G199/E199)*100</f>
        <v>0</v>
      </c>
      <c r="I199" s="77"/>
    </row>
    <row r="200" spans="1:9" ht="12.75">
      <c r="A200" s="66" t="s">
        <v>129</v>
      </c>
      <c r="B200" s="66" t="s">
        <v>136</v>
      </c>
      <c r="C200" s="67" t="s">
        <v>162</v>
      </c>
      <c r="D200" s="55"/>
      <c r="E200" s="55"/>
      <c r="F200" s="15">
        <f>F201+F203</f>
        <v>250000</v>
      </c>
      <c r="G200" s="15">
        <f>G201+G203</f>
        <v>184829</v>
      </c>
      <c r="H200" s="77"/>
      <c r="I200" s="77">
        <f>(G200/F200)*100</f>
        <v>73.9316</v>
      </c>
    </row>
    <row r="201" spans="1:9" ht="12.75">
      <c r="A201" s="50"/>
      <c r="B201" s="69"/>
      <c r="C201" s="68">
        <v>323</v>
      </c>
      <c r="D201" s="14" t="s">
        <v>23</v>
      </c>
      <c r="E201" s="14"/>
      <c r="F201" s="20">
        <v>200000</v>
      </c>
      <c r="G201" s="20">
        <f>G202</f>
        <v>183608</v>
      </c>
      <c r="H201" s="77"/>
      <c r="I201" s="77">
        <f>(G201/F201)*100</f>
        <v>91.804</v>
      </c>
    </row>
    <row r="202" spans="1:9" ht="12.75">
      <c r="A202" s="27"/>
      <c r="B202" s="80"/>
      <c r="C202" s="68">
        <v>3237</v>
      </c>
      <c r="D202" s="78" t="s">
        <v>216</v>
      </c>
      <c r="E202" s="65"/>
      <c r="F202" s="20"/>
      <c r="G202" s="20">
        <v>183608</v>
      </c>
      <c r="H202" s="77"/>
      <c r="I202" s="77"/>
    </row>
    <row r="203" spans="1:9" ht="12.75">
      <c r="A203" s="27"/>
      <c r="B203" s="52"/>
      <c r="C203" s="68">
        <v>329</v>
      </c>
      <c r="D203" s="65" t="s">
        <v>163</v>
      </c>
      <c r="E203" s="65">
        <v>35</v>
      </c>
      <c r="F203" s="20">
        <v>50000</v>
      </c>
      <c r="G203" s="20">
        <f>G204</f>
        <v>1221</v>
      </c>
      <c r="H203" s="77">
        <f>(G203/E203)*100</f>
        <v>3488.5714285714284</v>
      </c>
      <c r="I203" s="77">
        <f>(G203/F203)*100</f>
        <v>2.442</v>
      </c>
    </row>
    <row r="204" spans="1:9" ht="12.75">
      <c r="A204" s="27"/>
      <c r="B204" s="52"/>
      <c r="C204" s="42">
        <v>3295</v>
      </c>
      <c r="D204" s="34" t="s">
        <v>236</v>
      </c>
      <c r="E204" s="65"/>
      <c r="F204" s="20"/>
      <c r="G204" s="20">
        <v>1221</v>
      </c>
      <c r="H204" s="77"/>
      <c r="I204" s="77"/>
    </row>
    <row r="205" spans="1:9" ht="12.75">
      <c r="A205" s="43" t="s">
        <v>107</v>
      </c>
      <c r="B205" s="44"/>
      <c r="C205" s="45"/>
      <c r="D205" s="11" t="s">
        <v>106</v>
      </c>
      <c r="E205" s="33">
        <v>0</v>
      </c>
      <c r="F205" s="33">
        <f>F206+F210</f>
        <v>120000</v>
      </c>
      <c r="G205" s="33">
        <f>G206+G210</f>
        <v>0</v>
      </c>
      <c r="H205" s="76"/>
      <c r="I205" s="76">
        <f aca="true" t="shared" si="10" ref="I205:I235">(G205/F205)*100</f>
        <v>0</v>
      </c>
    </row>
    <row r="206" spans="1:9" s="1" customFormat="1" ht="12.75">
      <c r="A206" s="13" t="s">
        <v>44</v>
      </c>
      <c r="B206" s="13" t="s">
        <v>243</v>
      </c>
      <c r="C206" s="17" t="s">
        <v>146</v>
      </c>
      <c r="D206" s="17"/>
      <c r="E206" s="18">
        <v>0</v>
      </c>
      <c r="F206" s="18">
        <f>SUM(F207:F209)</f>
        <v>20000</v>
      </c>
      <c r="G206" s="18">
        <f>SUM(G207:G209)</f>
        <v>0</v>
      </c>
      <c r="H206" s="77"/>
      <c r="I206" s="77">
        <f t="shared" si="10"/>
        <v>0</v>
      </c>
    </row>
    <row r="207" spans="1:9" ht="12.75">
      <c r="A207" s="24"/>
      <c r="C207" s="19">
        <v>323</v>
      </c>
      <c r="D207" s="14" t="s">
        <v>23</v>
      </c>
      <c r="E207" s="16">
        <v>0</v>
      </c>
      <c r="F207" s="16">
        <v>15000</v>
      </c>
      <c r="G207" s="16">
        <f>G208</f>
        <v>0</v>
      </c>
      <c r="H207" s="77"/>
      <c r="I207" s="77">
        <f t="shared" si="10"/>
        <v>0</v>
      </c>
    </row>
    <row r="208" spans="1:9" ht="12.75">
      <c r="A208" s="24"/>
      <c r="C208" s="19">
        <v>3237</v>
      </c>
      <c r="D208" s="78" t="s">
        <v>216</v>
      </c>
      <c r="E208" s="16"/>
      <c r="F208" s="16"/>
      <c r="G208" s="16">
        <v>0</v>
      </c>
      <c r="H208" s="77"/>
      <c r="I208" s="77"/>
    </row>
    <row r="209" spans="1:9" ht="12.75">
      <c r="A209" s="24"/>
      <c r="C209" s="19">
        <v>343</v>
      </c>
      <c r="D209" s="14" t="s">
        <v>26</v>
      </c>
      <c r="E209" s="20">
        <v>0</v>
      </c>
      <c r="F209" s="20">
        <v>5000</v>
      </c>
      <c r="G209" s="20">
        <v>0</v>
      </c>
      <c r="H209" s="77"/>
      <c r="I209" s="77">
        <f t="shared" si="10"/>
        <v>0</v>
      </c>
    </row>
    <row r="210" spans="1:9" ht="12.75">
      <c r="A210" s="13" t="s">
        <v>129</v>
      </c>
      <c r="B210" s="13" t="s">
        <v>245</v>
      </c>
      <c r="C210" s="14" t="s">
        <v>147</v>
      </c>
      <c r="D210" s="14"/>
      <c r="E210" s="15">
        <v>0</v>
      </c>
      <c r="F210" s="15">
        <f>F211</f>
        <v>100000</v>
      </c>
      <c r="G210" s="15">
        <f>G211</f>
        <v>0</v>
      </c>
      <c r="H210" s="77"/>
      <c r="I210" s="77">
        <f t="shared" si="10"/>
        <v>0</v>
      </c>
    </row>
    <row r="211" spans="1:9" ht="12.75">
      <c r="A211" s="25"/>
      <c r="B211" s="62"/>
      <c r="C211" s="67">
        <v>411</v>
      </c>
      <c r="D211" s="86" t="s">
        <v>36</v>
      </c>
      <c r="E211" s="20">
        <v>0</v>
      </c>
      <c r="F211" s="20">
        <v>100000</v>
      </c>
      <c r="G211" s="20">
        <v>0</v>
      </c>
      <c r="H211" s="77"/>
      <c r="I211" s="77">
        <f t="shared" si="10"/>
        <v>0</v>
      </c>
    </row>
    <row r="212" spans="1:9" ht="12.75">
      <c r="A212" s="43" t="s">
        <v>109</v>
      </c>
      <c r="B212" s="44"/>
      <c r="C212" s="88"/>
      <c r="D212" s="11" t="s">
        <v>108</v>
      </c>
      <c r="E212" s="85">
        <v>126363</v>
      </c>
      <c r="F212" s="64">
        <f>F213+F232</f>
        <v>477000</v>
      </c>
      <c r="G212" s="64">
        <f>G213+G232</f>
        <v>196051</v>
      </c>
      <c r="H212" s="76">
        <f>(G212/E212)*100</f>
        <v>155.14905470746976</v>
      </c>
      <c r="I212" s="76">
        <f t="shared" si="10"/>
        <v>41.100838574423484</v>
      </c>
    </row>
    <row r="213" spans="1:9" ht="12.75">
      <c r="A213" s="81" t="s">
        <v>44</v>
      </c>
      <c r="B213" s="81" t="s">
        <v>136</v>
      </c>
      <c r="C213" s="87" t="s">
        <v>110</v>
      </c>
      <c r="D213" s="87"/>
      <c r="E213" s="15">
        <v>120264</v>
      </c>
      <c r="F213" s="15">
        <f>SUM(F214:F229)</f>
        <v>277000</v>
      </c>
      <c r="G213" s="15">
        <f>G214+G216+G218+G221+G223+G227+G229</f>
        <v>138051</v>
      </c>
      <c r="H213" s="77">
        <f>(G213/E213)*100</f>
        <v>114.78996208341647</v>
      </c>
      <c r="I213" s="77">
        <f t="shared" si="10"/>
        <v>49.83790613718412</v>
      </c>
    </row>
    <row r="214" spans="1:9" ht="12.75">
      <c r="A214" s="24"/>
      <c r="C214" s="19">
        <v>311</v>
      </c>
      <c r="D214" s="14" t="s">
        <v>17</v>
      </c>
      <c r="E214" s="20">
        <v>59583</v>
      </c>
      <c r="F214" s="20">
        <v>120000</v>
      </c>
      <c r="G214" s="20">
        <f>G215</f>
        <v>65550</v>
      </c>
      <c r="H214" s="77">
        <f>(G214/E214)*100</f>
        <v>110.01460148028801</v>
      </c>
      <c r="I214" s="77">
        <f t="shared" si="10"/>
        <v>54.625</v>
      </c>
    </row>
    <row r="215" spans="1:9" ht="12.75">
      <c r="A215" s="24"/>
      <c r="C215" s="19">
        <v>3111</v>
      </c>
      <c r="D215" s="78" t="s">
        <v>202</v>
      </c>
      <c r="E215" s="20"/>
      <c r="F215" s="20"/>
      <c r="G215" s="20">
        <v>65550</v>
      </c>
      <c r="H215" s="77"/>
      <c r="I215" s="77"/>
    </row>
    <row r="216" spans="1:9" ht="12.75">
      <c r="A216" s="24"/>
      <c r="C216" s="19">
        <v>312</v>
      </c>
      <c r="D216" s="14" t="s">
        <v>18</v>
      </c>
      <c r="E216" s="20">
        <v>6000</v>
      </c>
      <c r="F216" s="20">
        <v>15000</v>
      </c>
      <c r="G216" s="20">
        <f>G217</f>
        <v>6000</v>
      </c>
      <c r="H216" s="77">
        <f>(G216/E216)*100</f>
        <v>100</v>
      </c>
      <c r="I216" s="77">
        <f t="shared" si="10"/>
        <v>40</v>
      </c>
    </row>
    <row r="217" spans="1:9" ht="12.75">
      <c r="A217" s="24"/>
      <c r="C217" s="19">
        <v>3121</v>
      </c>
      <c r="D217" s="78" t="s">
        <v>18</v>
      </c>
      <c r="E217" s="20"/>
      <c r="F217" s="20"/>
      <c r="G217" s="20">
        <v>6000</v>
      </c>
      <c r="H217" s="77"/>
      <c r="I217" s="77"/>
    </row>
    <row r="218" spans="1:9" ht="12.75">
      <c r="A218" s="24"/>
      <c r="C218" s="19">
        <v>313</v>
      </c>
      <c r="D218" s="14" t="s">
        <v>19</v>
      </c>
      <c r="E218" s="20">
        <v>9652</v>
      </c>
      <c r="F218" s="20">
        <v>25000</v>
      </c>
      <c r="G218" s="20">
        <f>G219+G220</f>
        <v>9963</v>
      </c>
      <c r="H218" s="77">
        <f>(G218/E218)*100</f>
        <v>103.2221301284708</v>
      </c>
      <c r="I218" s="77">
        <f t="shared" si="10"/>
        <v>39.852</v>
      </c>
    </row>
    <row r="219" spans="1:9" ht="12.75">
      <c r="A219" s="24"/>
      <c r="C219" s="19">
        <v>3132</v>
      </c>
      <c r="D219" s="78" t="s">
        <v>203</v>
      </c>
      <c r="E219" s="20"/>
      <c r="F219" s="20"/>
      <c r="G219" s="20">
        <v>8849</v>
      </c>
      <c r="H219" s="77"/>
      <c r="I219" s="77"/>
    </row>
    <row r="220" spans="1:9" ht="12.75" customHeight="1">
      <c r="A220" s="24"/>
      <c r="C220" s="19">
        <v>3133</v>
      </c>
      <c r="D220" s="78" t="s">
        <v>204</v>
      </c>
      <c r="E220" s="20"/>
      <c r="F220" s="20"/>
      <c r="G220" s="20">
        <v>1114</v>
      </c>
      <c r="H220" s="77"/>
      <c r="I220" s="77"/>
    </row>
    <row r="221" spans="1:9" ht="12.75">
      <c r="A221" s="27"/>
      <c r="C221" s="19">
        <v>321</v>
      </c>
      <c r="D221" s="14" t="s">
        <v>21</v>
      </c>
      <c r="E221" s="16">
        <v>6415</v>
      </c>
      <c r="F221" s="16">
        <v>15000</v>
      </c>
      <c r="G221" s="16">
        <f>G222</f>
        <v>7400</v>
      </c>
      <c r="H221" s="77">
        <f>(G221/E221)*100</f>
        <v>115.35463756819952</v>
      </c>
      <c r="I221" s="77">
        <f t="shared" si="10"/>
        <v>49.333333333333336</v>
      </c>
    </row>
    <row r="222" spans="1:9" ht="12.75">
      <c r="A222" s="27"/>
      <c r="C222" s="19">
        <v>3212</v>
      </c>
      <c r="D222" s="78" t="s">
        <v>206</v>
      </c>
      <c r="E222" s="16"/>
      <c r="F222" s="16"/>
      <c r="G222" s="16">
        <v>7400</v>
      </c>
      <c r="H222" s="77"/>
      <c r="I222" s="77"/>
    </row>
    <row r="223" spans="1:9" ht="12.75">
      <c r="A223" s="24"/>
      <c r="C223" s="19">
        <v>322</v>
      </c>
      <c r="D223" s="14" t="s">
        <v>22</v>
      </c>
      <c r="E223" s="16">
        <v>23315</v>
      </c>
      <c r="F223" s="16">
        <v>50000</v>
      </c>
      <c r="G223" s="16">
        <f>G224+G225+G226</f>
        <v>36197</v>
      </c>
      <c r="H223" s="77">
        <f>(G223/E223)*100</f>
        <v>155.25198370147973</v>
      </c>
      <c r="I223" s="77">
        <f t="shared" si="10"/>
        <v>72.394</v>
      </c>
    </row>
    <row r="224" spans="1:9" ht="12.75">
      <c r="A224" s="24"/>
      <c r="C224" s="19">
        <v>3223</v>
      </c>
      <c r="D224" s="78" t="s">
        <v>209</v>
      </c>
      <c r="E224" s="16"/>
      <c r="F224" s="16"/>
      <c r="G224" s="16">
        <v>14308</v>
      </c>
      <c r="H224" s="77"/>
      <c r="I224" s="77"/>
    </row>
    <row r="225" spans="1:9" ht="12.75">
      <c r="A225" s="24"/>
      <c r="C225" s="19">
        <v>3224</v>
      </c>
      <c r="D225" s="78" t="s">
        <v>210</v>
      </c>
      <c r="E225" s="16"/>
      <c r="F225" s="16"/>
      <c r="G225" s="16">
        <v>12494</v>
      </c>
      <c r="H225" s="77"/>
      <c r="I225" s="77"/>
    </row>
    <row r="226" spans="1:9" ht="12.75">
      <c r="A226" s="24"/>
      <c r="C226" s="19">
        <v>3227</v>
      </c>
      <c r="D226" s="14" t="s">
        <v>237</v>
      </c>
      <c r="E226" s="16"/>
      <c r="F226" s="16"/>
      <c r="G226" s="16">
        <v>9395</v>
      </c>
      <c r="H226" s="77"/>
      <c r="I226" s="77"/>
    </row>
    <row r="227" spans="1:9" ht="12.75">
      <c r="A227" s="24"/>
      <c r="C227" s="19">
        <v>323</v>
      </c>
      <c r="D227" s="14" t="s">
        <v>23</v>
      </c>
      <c r="E227" s="16">
        <v>6624</v>
      </c>
      <c r="F227" s="16">
        <v>48000</v>
      </c>
      <c r="G227" s="16">
        <f>G228</f>
        <v>5309</v>
      </c>
      <c r="H227" s="77">
        <f>(G227/E227)*100</f>
        <v>80.14794685990339</v>
      </c>
      <c r="I227" s="77">
        <f t="shared" si="10"/>
        <v>11.060416666666667</v>
      </c>
    </row>
    <row r="228" spans="1:9" ht="12.75">
      <c r="A228" s="24"/>
      <c r="C228" s="19">
        <v>3232</v>
      </c>
      <c r="D228" s="78" t="s">
        <v>213</v>
      </c>
      <c r="E228" s="16"/>
      <c r="F228" s="16"/>
      <c r="G228" s="16">
        <v>5309</v>
      </c>
      <c r="H228" s="77"/>
      <c r="I228" s="77"/>
    </row>
    <row r="229" spans="1:9" ht="12.75">
      <c r="A229" s="24"/>
      <c r="C229" s="19">
        <v>329</v>
      </c>
      <c r="D229" s="14" t="s">
        <v>24</v>
      </c>
      <c r="E229" s="16">
        <v>8674</v>
      </c>
      <c r="F229" s="16">
        <v>4000</v>
      </c>
      <c r="G229" s="16">
        <f>G230+G231</f>
        <v>7632</v>
      </c>
      <c r="H229" s="77">
        <f>(G229/E229)*100</f>
        <v>87.98708784874337</v>
      </c>
      <c r="I229" s="77">
        <f t="shared" si="10"/>
        <v>190.79999999999998</v>
      </c>
    </row>
    <row r="230" spans="1:9" ht="12.75">
      <c r="A230" s="24"/>
      <c r="C230" s="19">
        <v>3292</v>
      </c>
      <c r="D230" s="14" t="s">
        <v>218</v>
      </c>
      <c r="E230" s="16"/>
      <c r="F230" s="16"/>
      <c r="G230" s="16">
        <v>6329</v>
      </c>
      <c r="H230" s="77"/>
      <c r="I230" s="77"/>
    </row>
    <row r="231" spans="1:9" ht="12.75">
      <c r="A231" s="24"/>
      <c r="C231" s="19">
        <v>3299</v>
      </c>
      <c r="D231" s="14" t="s">
        <v>24</v>
      </c>
      <c r="E231" s="16"/>
      <c r="F231" s="16"/>
      <c r="G231" s="16">
        <v>1303</v>
      </c>
      <c r="H231" s="77"/>
      <c r="I231" s="77"/>
    </row>
    <row r="232" spans="1:9" ht="12.75">
      <c r="A232" s="66" t="s">
        <v>44</v>
      </c>
      <c r="B232" s="66" t="s">
        <v>136</v>
      </c>
      <c r="C232" s="14" t="s">
        <v>111</v>
      </c>
      <c r="D232" s="14"/>
      <c r="E232" s="15">
        <v>6099</v>
      </c>
      <c r="F232" s="15">
        <f>SUM(F233:F235)</f>
        <v>200000</v>
      </c>
      <c r="G232" s="15">
        <f>SUM(G233:G235)</f>
        <v>58000</v>
      </c>
      <c r="H232" s="77">
        <f>(G232/E232)*100</f>
        <v>950.9755697655354</v>
      </c>
      <c r="I232" s="77">
        <f t="shared" si="10"/>
        <v>28.999999999999996</v>
      </c>
    </row>
    <row r="233" spans="1:9" ht="12.75">
      <c r="A233" s="25"/>
      <c r="B233" s="62"/>
      <c r="C233" s="68">
        <v>422</v>
      </c>
      <c r="D233" s="14" t="s">
        <v>39</v>
      </c>
      <c r="E233" s="16">
        <v>6099</v>
      </c>
      <c r="F233" s="16">
        <v>20000</v>
      </c>
      <c r="G233" s="16">
        <f>G234</f>
        <v>0</v>
      </c>
      <c r="H233" s="77">
        <f>(G233/E233)*100</f>
        <v>0</v>
      </c>
      <c r="I233" s="77">
        <f t="shared" si="10"/>
        <v>0</v>
      </c>
    </row>
    <row r="234" spans="1:9" ht="12.75">
      <c r="A234" s="24"/>
      <c r="B234" s="52"/>
      <c r="C234" s="68">
        <v>4223</v>
      </c>
      <c r="D234" s="79" t="s">
        <v>234</v>
      </c>
      <c r="E234" s="16"/>
      <c r="F234" s="16"/>
      <c r="G234" s="16">
        <v>0</v>
      </c>
      <c r="H234" s="77"/>
      <c r="I234" s="77"/>
    </row>
    <row r="235" spans="1:9" ht="12.75">
      <c r="A235" s="26"/>
      <c r="B235" s="53"/>
      <c r="C235" s="68">
        <v>423</v>
      </c>
      <c r="D235" s="51" t="s">
        <v>40</v>
      </c>
      <c r="E235" s="20">
        <v>0</v>
      </c>
      <c r="F235" s="20">
        <v>180000</v>
      </c>
      <c r="G235" s="20">
        <f>G236</f>
        <v>58000</v>
      </c>
      <c r="H235" s="77"/>
      <c r="I235" s="77">
        <f t="shared" si="10"/>
        <v>32.22222222222222</v>
      </c>
    </row>
    <row r="236" spans="1:9" ht="12.75">
      <c r="A236" s="24"/>
      <c r="B236" s="41"/>
      <c r="C236" s="89">
        <v>4231</v>
      </c>
      <c r="D236" s="90" t="s">
        <v>238</v>
      </c>
      <c r="E236" s="20"/>
      <c r="F236" s="20"/>
      <c r="G236" s="20">
        <v>58000</v>
      </c>
      <c r="H236" s="77"/>
      <c r="I236" s="77"/>
    </row>
    <row r="237" spans="1:9" ht="12.75">
      <c r="A237" s="43" t="s">
        <v>156</v>
      </c>
      <c r="B237" s="44"/>
      <c r="C237" s="88"/>
      <c r="D237" s="11" t="s">
        <v>157</v>
      </c>
      <c r="E237" s="85">
        <v>47299</v>
      </c>
      <c r="F237" s="33">
        <f>F238</f>
        <v>172000</v>
      </c>
      <c r="G237" s="33">
        <f>G238</f>
        <v>0</v>
      </c>
      <c r="H237" s="76"/>
      <c r="I237" s="76"/>
    </row>
    <row r="238" spans="1:9" ht="12.75">
      <c r="A238" s="81" t="s">
        <v>44</v>
      </c>
      <c r="B238" s="81" t="s">
        <v>137</v>
      </c>
      <c r="C238" s="87" t="s">
        <v>158</v>
      </c>
      <c r="D238" s="65"/>
      <c r="E238" s="63">
        <v>47299</v>
      </c>
      <c r="F238" s="63">
        <f>SUM(F239:F243)</f>
        <v>172000</v>
      </c>
      <c r="G238" s="63">
        <f>SUM(G239:G243)</f>
        <v>0</v>
      </c>
      <c r="H238" s="77"/>
      <c r="I238" s="77"/>
    </row>
    <row r="239" spans="1:9" ht="12.75">
      <c r="A239" s="25"/>
      <c r="B239" s="62"/>
      <c r="C239" s="19">
        <v>311</v>
      </c>
      <c r="D239" s="14" t="s">
        <v>159</v>
      </c>
      <c r="E239" s="20">
        <v>38592</v>
      </c>
      <c r="F239" s="20">
        <v>130000</v>
      </c>
      <c r="G239" s="20">
        <v>0</v>
      </c>
      <c r="H239" s="77"/>
      <c r="I239" s="77"/>
    </row>
    <row r="240" spans="1:9" ht="12.75">
      <c r="A240" s="24"/>
      <c r="B240" s="52"/>
      <c r="C240" s="19">
        <v>312</v>
      </c>
      <c r="D240" s="14" t="s">
        <v>18</v>
      </c>
      <c r="E240" s="14"/>
      <c r="F240" s="20">
        <v>2000</v>
      </c>
      <c r="G240" s="20">
        <v>0</v>
      </c>
      <c r="H240" s="77"/>
      <c r="I240" s="77"/>
    </row>
    <row r="241" spans="1:9" ht="12.75">
      <c r="A241" s="24"/>
      <c r="B241" s="52"/>
      <c r="C241" s="19">
        <v>313</v>
      </c>
      <c r="D241" s="14" t="s">
        <v>19</v>
      </c>
      <c r="E241" s="20">
        <v>5963</v>
      </c>
      <c r="F241" s="20">
        <v>20000</v>
      </c>
      <c r="G241" s="20">
        <v>0</v>
      </c>
      <c r="H241" s="77"/>
      <c r="I241" s="77"/>
    </row>
    <row r="242" spans="1:9" ht="12.75">
      <c r="A242" s="24"/>
      <c r="B242" s="52"/>
      <c r="C242" s="19">
        <v>321</v>
      </c>
      <c r="D242" s="14" t="s">
        <v>21</v>
      </c>
      <c r="E242" s="20">
        <v>2744</v>
      </c>
      <c r="F242" s="20">
        <v>10000</v>
      </c>
      <c r="G242" s="20">
        <v>0</v>
      </c>
      <c r="H242" s="77"/>
      <c r="I242" s="77"/>
    </row>
    <row r="243" spans="1:9" ht="12.75">
      <c r="A243" s="26"/>
      <c r="B243" s="53"/>
      <c r="C243" s="19">
        <v>322</v>
      </c>
      <c r="D243" s="14" t="s">
        <v>22</v>
      </c>
      <c r="E243" s="20">
        <v>0</v>
      </c>
      <c r="F243" s="20">
        <v>10000</v>
      </c>
      <c r="G243" s="20">
        <v>0</v>
      </c>
      <c r="H243" s="77"/>
      <c r="I243" s="77"/>
    </row>
    <row r="244" spans="1:7" ht="12.75">
      <c r="A244" s="41"/>
      <c r="B244" s="41"/>
      <c r="C244" s="42"/>
      <c r="D244" s="34"/>
      <c r="E244" s="34"/>
      <c r="F244" s="61"/>
      <c r="G244" s="61"/>
    </row>
    <row r="245" spans="2:9" ht="12.75">
      <c r="B245" s="139" t="s">
        <v>166</v>
      </c>
      <c r="C245" s="139"/>
      <c r="D245" s="139"/>
      <c r="E245" s="139"/>
      <c r="F245" s="139"/>
      <c r="G245" s="139"/>
      <c r="H245" s="139"/>
      <c r="I245" s="139"/>
    </row>
    <row r="246" ht="12.75">
      <c r="B246" s="35" t="s">
        <v>259</v>
      </c>
    </row>
    <row r="247" spans="1:5" ht="12.75">
      <c r="A247" s="35"/>
      <c r="B247" s="35" t="s">
        <v>170</v>
      </c>
      <c r="D247" s="71"/>
      <c r="E247" s="71"/>
    </row>
    <row r="248" ht="12.75">
      <c r="C248" s="70"/>
    </row>
    <row r="249" ht="12.75">
      <c r="A249" t="s">
        <v>260</v>
      </c>
    </row>
    <row r="250" ht="12.75">
      <c r="A250" t="s">
        <v>261</v>
      </c>
    </row>
    <row r="251" spans="1:6" ht="12.75">
      <c r="A251" t="s">
        <v>262</v>
      </c>
      <c r="F251" s="3" t="s">
        <v>140</v>
      </c>
    </row>
    <row r="252" ht="12.75">
      <c r="F252" s="3" t="s">
        <v>141</v>
      </c>
    </row>
  </sheetData>
  <sheetProtection/>
  <mergeCells count="1">
    <mergeCell ref="B245:I245"/>
  </mergeCells>
  <printOptions/>
  <pageMargins left="0.35433070866141736" right="0.35433070866141736" top="0.984251968503937" bottom="0.7874015748031497" header="0.5118110236220472" footer="0.5118110236220472"/>
  <pageSetup firstPageNumber="5" useFirstPageNumber="1" horizontalDpi="600" verticalDpi="600" orientation="landscape" paperSize="9" r:id="rId1"/>
  <headerFooter alignWithMargins="0">
    <oddHeader>&amp;CPOLUGODIŠNJI OBRAČUN PRORAČUNA OPĆINE BRESTOVAC ZA 2013 GODINU POSEBAN DIO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2013-10-03T09:28:36Z</cp:lastPrinted>
  <dcterms:created xsi:type="dcterms:W3CDTF">2009-11-03T07:51:59Z</dcterms:created>
  <dcterms:modified xsi:type="dcterms:W3CDTF">2013-10-03T09:29:50Z</dcterms:modified>
  <cp:category/>
  <cp:version/>
  <cp:contentType/>
  <cp:contentStatus/>
</cp:coreProperties>
</file>